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mDPbVSX63htzAAyQ5EKDeT2raeqWMyQ3JGqh489s7iJ33O9iqcew8wcfnWDDyqbjS/9gY3vdwrkpGTepNjxnww==" workbookSaltValue="l3BoTvGb5cWJxFOWvNflaQ==" workbookSpinCount="100000" lockStructure="1"/>
  <bookViews>
    <workbookView xWindow="0" yWindow="60" windowWidth="20490" windowHeight="7695" activeTab="2"/>
  </bookViews>
  <sheets>
    <sheet name="Materias" sheetId="1" r:id="rId1"/>
    <sheet name="Notas" sheetId="2" r:id="rId2"/>
    <sheet name="Turnos" sheetId="3" r:id="rId3"/>
  </sheets>
  <definedNames>
    <definedName name="Primero">Materias!#REF!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 i="2" l="1"/>
  <c r="AC55" i="2"/>
  <c r="AC56" i="2"/>
  <c r="AC57" i="2"/>
  <c r="AC58" i="2"/>
  <c r="AC59" i="2"/>
  <c r="AC60" i="2"/>
  <c r="AC61" i="2"/>
  <c r="AC53" i="2"/>
  <c r="AC44" i="2"/>
  <c r="AC45" i="2"/>
  <c r="AC46" i="2"/>
  <c r="AC47" i="2"/>
  <c r="AC43" i="2"/>
  <c r="AC14" i="2"/>
  <c r="AC15" i="2"/>
  <c r="AC16" i="2"/>
  <c r="AC17" i="2"/>
  <c r="AC18" i="2"/>
  <c r="AC19" i="2"/>
  <c r="AC20" i="2"/>
  <c r="AC21" i="2"/>
  <c r="AC22" i="2"/>
  <c r="AC23" i="2"/>
  <c r="AC24" i="2"/>
  <c r="AC25" i="2"/>
  <c r="AC26" i="2"/>
  <c r="AC27" i="2"/>
  <c r="AC28" i="2"/>
  <c r="AC29" i="2"/>
  <c r="AC30" i="2"/>
  <c r="AC31" i="2"/>
  <c r="AC32" i="2"/>
  <c r="AC33" i="2"/>
  <c r="AC34" i="2"/>
  <c r="AC35" i="2"/>
  <c r="AC36" i="2"/>
  <c r="AC13" i="2"/>
  <c r="X28" i="1"/>
  <c r="X39" i="1"/>
  <c r="X51" i="1"/>
  <c r="G20" i="1"/>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D48" i="2" l="1"/>
  <c r="E48" i="2"/>
  <c r="F48" i="2"/>
  <c r="G48" i="2"/>
  <c r="H48" i="2"/>
  <c r="I48" i="2"/>
  <c r="J48" i="2"/>
  <c r="K48" i="2"/>
  <c r="L48" i="2"/>
  <c r="M48" i="2"/>
  <c r="N48" i="2"/>
  <c r="O48" i="2"/>
  <c r="P48" i="2"/>
  <c r="Q48" i="2"/>
  <c r="R48" i="2"/>
  <c r="S48" i="2"/>
  <c r="T48" i="2"/>
  <c r="U48" i="2"/>
  <c r="V48" i="2"/>
  <c r="W48" i="2"/>
  <c r="X48" i="2"/>
  <c r="Y48" i="2"/>
  <c r="Z48" i="2"/>
  <c r="AA48" i="2"/>
  <c r="C48" i="2"/>
  <c r="AC48" i="2" s="1"/>
  <c r="C37" i="2"/>
  <c r="F37" i="2"/>
  <c r="G37" i="2"/>
  <c r="H37" i="2"/>
  <c r="I37" i="2"/>
  <c r="J37" i="2"/>
  <c r="K37" i="2"/>
  <c r="L37" i="2"/>
  <c r="M37" i="2"/>
  <c r="N37" i="2"/>
  <c r="O37" i="2"/>
  <c r="P37" i="2"/>
  <c r="Q37" i="2"/>
  <c r="R37" i="2"/>
  <c r="S37" i="2"/>
  <c r="T37" i="2"/>
  <c r="U37" i="2"/>
  <c r="V37" i="2"/>
  <c r="W37" i="2"/>
  <c r="X37" i="2"/>
  <c r="Y37" i="2"/>
  <c r="Z37" i="2"/>
  <c r="AA37" i="2"/>
  <c r="D37" i="2"/>
  <c r="E37" i="2"/>
  <c r="AC37" i="2" l="1"/>
  <c r="G74" i="1" s="1"/>
  <c r="G75" i="1" s="1"/>
  <c r="AB37" i="2"/>
  <c r="U60" i="1"/>
  <c r="U40" i="1" l="1"/>
  <c r="U52" i="1"/>
  <c r="U59" i="1"/>
  <c r="U61" i="1"/>
  <c r="U62" i="1"/>
  <c r="U63" i="1"/>
  <c r="U64" i="1"/>
  <c r="U65" i="1"/>
  <c r="U58" i="1"/>
  <c r="U47" i="1"/>
  <c r="U48" i="1"/>
  <c r="U49" i="1"/>
  <c r="U50" i="1"/>
  <c r="U46" i="1"/>
  <c r="U30" i="1"/>
  <c r="U31" i="1"/>
  <c r="U32" i="1"/>
  <c r="U33" i="1"/>
  <c r="U34" i="1"/>
  <c r="U35" i="1"/>
  <c r="U36" i="1"/>
  <c r="U37" i="1"/>
  <c r="U38" i="1"/>
  <c r="U29" i="1"/>
  <c r="U22" i="1"/>
  <c r="U23" i="1"/>
  <c r="U24" i="1"/>
  <c r="U25" i="1"/>
  <c r="U26" i="1"/>
  <c r="U27" i="1"/>
  <c r="U21" i="1"/>
  <c r="U14" i="1"/>
  <c r="U15" i="1"/>
  <c r="U16" i="1"/>
  <c r="U17" i="1"/>
  <c r="U18" i="1"/>
  <c r="U19" i="1"/>
  <c r="U13" i="1"/>
  <c r="G72" i="1" l="1"/>
  <c r="G51" i="1"/>
  <c r="G39" i="1"/>
  <c r="G28" i="1"/>
  <c r="AB13" i="2"/>
  <c r="AB27" i="2"/>
  <c r="AB25" i="2"/>
  <c r="AB21" i="2"/>
  <c r="AB20" i="2"/>
  <c r="AB17" i="2"/>
  <c r="AB15" i="2"/>
  <c r="AB16" i="2"/>
  <c r="AB18" i="2"/>
  <c r="AB19" i="2"/>
  <c r="AB22" i="2"/>
  <c r="AB23" i="2"/>
  <c r="AB24" i="2"/>
  <c r="AB26" i="2"/>
  <c r="AB28" i="2"/>
  <c r="AB29" i="2"/>
  <c r="AB30" i="2"/>
  <c r="AB31" i="2"/>
  <c r="AB32" i="2"/>
  <c r="AB33" i="2"/>
  <c r="AB34" i="2"/>
  <c r="AB35" i="2"/>
  <c r="AB36" i="2"/>
  <c r="AB43" i="2"/>
  <c r="AB44" i="2"/>
  <c r="AB45" i="2"/>
  <c r="AB46" i="2"/>
  <c r="AB47" i="2"/>
  <c r="AB48" i="2"/>
  <c r="AB53" i="2"/>
  <c r="AB54" i="2"/>
  <c r="AB55" i="2"/>
  <c r="AB56" i="2"/>
  <c r="AB57" i="2"/>
  <c r="AB58" i="2"/>
  <c r="AB59" i="2"/>
  <c r="AB60" i="2"/>
  <c r="AB61" i="2"/>
  <c r="AB14" i="2"/>
  <c r="G73" i="1" l="1"/>
  <c r="V53" i="1"/>
  <c r="Y53" i="1" s="1"/>
  <c r="V54" i="1"/>
  <c r="Y54" i="1" s="1"/>
  <c r="V55" i="1"/>
  <c r="Y55" i="1" s="1"/>
  <c r="V56" i="1"/>
  <c r="Y56" i="1" s="1"/>
  <c r="V57" i="1"/>
  <c r="Y57" i="1" s="1"/>
  <c r="V58" i="1"/>
  <c r="Y58" i="1" s="1"/>
  <c r="V59" i="1"/>
  <c r="Y59" i="1" s="1"/>
  <c r="V60" i="1"/>
  <c r="Y60" i="1" s="1"/>
  <c r="V61" i="1"/>
  <c r="Y61" i="1" s="1"/>
  <c r="V62" i="1"/>
  <c r="Y62" i="1" s="1"/>
  <c r="V63" i="1"/>
  <c r="Y63" i="1" s="1"/>
  <c r="V64" i="1"/>
  <c r="Y64" i="1" s="1"/>
  <c r="V65" i="1"/>
  <c r="Y65" i="1" s="1"/>
  <c r="V52" i="1"/>
  <c r="Y52" i="1" s="1"/>
  <c r="V41" i="1"/>
  <c r="Y41" i="1" s="1"/>
  <c r="V42" i="1"/>
  <c r="Y42" i="1" s="1"/>
  <c r="V43" i="1"/>
  <c r="Y43" i="1" s="1"/>
  <c r="V44" i="1"/>
  <c r="Y44" i="1" s="1"/>
  <c r="V45" i="1"/>
  <c r="Y45" i="1" s="1"/>
  <c r="V46" i="1"/>
  <c r="Y46" i="1" s="1"/>
  <c r="V47" i="1"/>
  <c r="Y47" i="1" s="1"/>
  <c r="V48" i="1"/>
  <c r="Y48" i="1" s="1"/>
  <c r="V49" i="1"/>
  <c r="Y49" i="1" s="1"/>
  <c r="V50" i="1"/>
  <c r="Y50" i="1" s="1"/>
  <c r="V40" i="1"/>
  <c r="Y40" i="1" s="1"/>
  <c r="V30" i="1"/>
  <c r="Y30" i="1" s="1"/>
  <c r="V31" i="1"/>
  <c r="Y31" i="1" s="1"/>
  <c r="V32" i="1"/>
  <c r="Y32" i="1" s="1"/>
  <c r="V33" i="1"/>
  <c r="Y33" i="1" s="1"/>
  <c r="V34" i="1"/>
  <c r="Y34" i="1" s="1"/>
  <c r="V35" i="1"/>
  <c r="Y35" i="1" s="1"/>
  <c r="V36" i="1"/>
  <c r="Y36" i="1" s="1"/>
  <c r="V37" i="1"/>
  <c r="Y37" i="1" s="1"/>
  <c r="V38" i="1"/>
  <c r="Y38" i="1" s="1"/>
  <c r="V29" i="1"/>
  <c r="Y29" i="1" s="1"/>
  <c r="V22" i="1"/>
  <c r="Y22" i="1" s="1"/>
  <c r="V23" i="1"/>
  <c r="Y23" i="1" s="1"/>
  <c r="V24" i="1"/>
  <c r="Y24" i="1" s="1"/>
  <c r="V25" i="1"/>
  <c r="Y25" i="1" s="1"/>
  <c r="V26" i="1"/>
  <c r="Y26" i="1" s="1"/>
  <c r="V27" i="1"/>
  <c r="Y27" i="1" s="1"/>
  <c r="V21" i="1"/>
  <c r="Y21" i="1" s="1"/>
  <c r="V14" i="1"/>
  <c r="Y14" i="1" s="1"/>
  <c r="V15" i="1"/>
  <c r="Y15" i="1" s="1"/>
  <c r="V16" i="1"/>
  <c r="Y16" i="1" s="1"/>
  <c r="V17" i="1"/>
  <c r="Y17" i="1" s="1"/>
  <c r="V18" i="1"/>
  <c r="Y18" i="1" s="1"/>
  <c r="V19" i="1"/>
  <c r="Y19" i="1" s="1"/>
  <c r="V13" i="1"/>
  <c r="Y13" i="1" s="1"/>
  <c r="Z29" i="1" l="1"/>
  <c r="AA29" i="1"/>
  <c r="AA45" i="1"/>
  <c r="Z45" i="1"/>
  <c r="Z59" i="1"/>
  <c r="AA59" i="1"/>
  <c r="Z55" i="1"/>
  <c r="AA55" i="1"/>
  <c r="Z24" i="1"/>
  <c r="Z38" i="1"/>
  <c r="AA38" i="1"/>
  <c r="Z34" i="1"/>
  <c r="AA34" i="1"/>
  <c r="Z30" i="1"/>
  <c r="AA30" i="1"/>
  <c r="AA48" i="1"/>
  <c r="Z48" i="1"/>
  <c r="AA44" i="1"/>
  <c r="Z44" i="1"/>
  <c r="Z52" i="1"/>
  <c r="AA52" i="1"/>
  <c r="AA62" i="1"/>
  <c r="Z62" i="1"/>
  <c r="AA58" i="1"/>
  <c r="Z58" i="1"/>
  <c r="AA54" i="1"/>
  <c r="Z54" i="1"/>
  <c r="AA35" i="1"/>
  <c r="Z35" i="1"/>
  <c r="AA49" i="1"/>
  <c r="Z49" i="1"/>
  <c r="AA41" i="1"/>
  <c r="Z41" i="1"/>
  <c r="AA37" i="1"/>
  <c r="Z37" i="1"/>
  <c r="Z33" i="1"/>
  <c r="AA33" i="1"/>
  <c r="AA40" i="1"/>
  <c r="Z40" i="1"/>
  <c r="Z47" i="1"/>
  <c r="AA47" i="1"/>
  <c r="Z43" i="1"/>
  <c r="AA43" i="1"/>
  <c r="AA65" i="1"/>
  <c r="Z65" i="1"/>
  <c r="AA61" i="1"/>
  <c r="Z61" i="1"/>
  <c r="AA57" i="1"/>
  <c r="Z57" i="1"/>
  <c r="AA53" i="1"/>
  <c r="Z53" i="1"/>
  <c r="Z25" i="1"/>
  <c r="AA31" i="1"/>
  <c r="Z31" i="1"/>
  <c r="AA63" i="1"/>
  <c r="Z63" i="1"/>
  <c r="AA27" i="1"/>
  <c r="Z27" i="1"/>
  <c r="Z23" i="1"/>
  <c r="Z26" i="1"/>
  <c r="Z22" i="1"/>
  <c r="AA36" i="1"/>
  <c r="Z36" i="1"/>
  <c r="AA32" i="1"/>
  <c r="Z32" i="1"/>
  <c r="AA50" i="1"/>
  <c r="Z50" i="1"/>
  <c r="Z46" i="1"/>
  <c r="AA46" i="1"/>
  <c r="Z42" i="1"/>
  <c r="AA42" i="1"/>
  <c r="Z64" i="1"/>
  <c r="AA64" i="1"/>
  <c r="Z60" i="1"/>
  <c r="AA60" i="1"/>
  <c r="Z56" i="1"/>
  <c r="AA56" i="1"/>
  <c r="AD38" i="2"/>
  <c r="AD13" i="2"/>
  <c r="W14" i="1"/>
  <c r="X14" i="1" s="1"/>
  <c r="AD14" i="2"/>
  <c r="W35" i="1"/>
  <c r="X35" i="1" s="1"/>
  <c r="AB35" i="1" s="1"/>
  <c r="AC35" i="1" s="1"/>
  <c r="AD35" i="1" s="1"/>
  <c r="AD33" i="2"/>
  <c r="W45" i="1"/>
  <c r="X45" i="1" s="1"/>
  <c r="AB45" i="1" s="1"/>
  <c r="AC45" i="1" s="1"/>
  <c r="AD45" i="1" s="1"/>
  <c r="AD42" i="2"/>
  <c r="W59" i="1"/>
  <c r="X59" i="1" s="1"/>
  <c r="AB59" i="1" s="1"/>
  <c r="AC59" i="1" s="1"/>
  <c r="AD59" i="1" s="1"/>
  <c r="AD55" i="2"/>
  <c r="W55" i="1"/>
  <c r="X55" i="1" s="1"/>
  <c r="AB55" i="1" s="1"/>
  <c r="AC55" i="1" s="1"/>
  <c r="AD55" i="1" s="1"/>
  <c r="AD51" i="2"/>
  <c r="W17" i="1"/>
  <c r="X17" i="1" s="1"/>
  <c r="AD17" i="2"/>
  <c r="W21" i="1"/>
  <c r="AD20" i="2"/>
  <c r="W24" i="1"/>
  <c r="X24" i="1" s="1"/>
  <c r="AD23" i="2"/>
  <c r="W38" i="1"/>
  <c r="X38" i="1" s="1"/>
  <c r="AB38" i="1" s="1"/>
  <c r="AC38" i="1" s="1"/>
  <c r="AD38" i="1" s="1"/>
  <c r="AD36" i="2"/>
  <c r="W34" i="1"/>
  <c r="X34" i="1" s="1"/>
  <c r="AB34" i="1" s="1"/>
  <c r="AC34" i="1" s="1"/>
  <c r="AD34" i="1" s="1"/>
  <c r="AD32" i="2"/>
  <c r="W30" i="1"/>
  <c r="X30" i="1" s="1"/>
  <c r="AB30" i="1" s="1"/>
  <c r="AC30" i="1" s="1"/>
  <c r="AD30" i="1" s="1"/>
  <c r="AD28" i="2"/>
  <c r="W48" i="1"/>
  <c r="X48" i="1" s="1"/>
  <c r="AB48" i="1" s="1"/>
  <c r="AC48" i="1" s="1"/>
  <c r="AD48" i="1" s="1"/>
  <c r="AD45" i="2"/>
  <c r="W44" i="1"/>
  <c r="X44" i="1" s="1"/>
  <c r="AB44" i="1" s="1"/>
  <c r="AC44" i="1" s="1"/>
  <c r="AD44" i="1" s="1"/>
  <c r="AD41" i="2"/>
  <c r="W52" i="1"/>
  <c r="X52" i="1" s="1"/>
  <c r="AB52" i="1" s="1"/>
  <c r="AC52" i="1" s="1"/>
  <c r="AD52" i="1" s="1"/>
  <c r="AD48" i="2"/>
  <c r="W62" i="1"/>
  <c r="X62" i="1" s="1"/>
  <c r="AB62" i="1" s="1"/>
  <c r="AC62" i="1" s="1"/>
  <c r="AD62" i="1" s="1"/>
  <c r="AD58" i="2"/>
  <c r="W58" i="1"/>
  <c r="X58" i="1" s="1"/>
  <c r="AB58" i="1" s="1"/>
  <c r="AC58" i="1" s="1"/>
  <c r="AD58" i="1" s="1"/>
  <c r="AD54" i="2"/>
  <c r="W54" i="1"/>
  <c r="X54" i="1" s="1"/>
  <c r="AB54" i="1" s="1"/>
  <c r="AC54" i="1" s="1"/>
  <c r="AD54" i="1" s="1"/>
  <c r="AD50" i="2"/>
  <c r="W25" i="1"/>
  <c r="X25" i="1" s="1"/>
  <c r="AD24" i="2"/>
  <c r="W49" i="1"/>
  <c r="X49" i="1" s="1"/>
  <c r="AB49" i="1" s="1"/>
  <c r="AC49" i="1" s="1"/>
  <c r="AD49" i="1" s="1"/>
  <c r="AD46" i="2"/>
  <c r="W16" i="1"/>
  <c r="X16" i="1" s="1"/>
  <c r="AD16" i="2"/>
  <c r="W23" i="1"/>
  <c r="X23" i="1" s="1"/>
  <c r="AD22" i="2"/>
  <c r="W33" i="1"/>
  <c r="X33" i="1" s="1"/>
  <c r="AB33" i="1" s="1"/>
  <c r="AC33" i="1" s="1"/>
  <c r="AD33" i="1" s="1"/>
  <c r="AD31" i="2"/>
  <c r="W40" i="1"/>
  <c r="X40" i="1" s="1"/>
  <c r="AB40" i="1" s="1"/>
  <c r="AC40" i="1" s="1"/>
  <c r="AD40" i="1" s="1"/>
  <c r="AD37" i="2"/>
  <c r="W47" i="1"/>
  <c r="X47" i="1" s="1"/>
  <c r="AB47" i="1" s="1"/>
  <c r="AC47" i="1" s="1"/>
  <c r="AD47" i="1" s="1"/>
  <c r="AD44" i="2"/>
  <c r="W43" i="1"/>
  <c r="X43" i="1" s="1"/>
  <c r="AB43" i="1" s="1"/>
  <c r="AC43" i="1" s="1"/>
  <c r="AD43" i="1" s="1"/>
  <c r="AD40" i="2"/>
  <c r="W65" i="1"/>
  <c r="X65" i="1" s="1"/>
  <c r="AB65" i="1" s="1"/>
  <c r="AC65" i="1" s="1"/>
  <c r="AD65" i="1" s="1"/>
  <c r="AD61" i="2"/>
  <c r="W61" i="1"/>
  <c r="X61" i="1" s="1"/>
  <c r="AB61" i="1" s="1"/>
  <c r="AC61" i="1" s="1"/>
  <c r="AD61" i="1" s="1"/>
  <c r="AD57" i="2"/>
  <c r="W57" i="1"/>
  <c r="X57" i="1" s="1"/>
  <c r="AB57" i="1" s="1"/>
  <c r="AC57" i="1" s="1"/>
  <c r="AD57" i="1" s="1"/>
  <c r="AD53" i="2"/>
  <c r="W53" i="1"/>
  <c r="X53" i="1" s="1"/>
  <c r="AB53" i="1" s="1"/>
  <c r="AC53" i="1" s="1"/>
  <c r="AD53" i="1" s="1"/>
  <c r="AD49" i="2"/>
  <c r="W18" i="1"/>
  <c r="X18" i="1" s="1"/>
  <c r="AD18" i="2"/>
  <c r="W29" i="1"/>
  <c r="X29" i="1" s="1"/>
  <c r="AB29" i="1" s="1"/>
  <c r="AC29" i="1" s="1"/>
  <c r="AD29" i="1" s="1"/>
  <c r="AD27" i="2"/>
  <c r="W31" i="1"/>
  <c r="X31" i="1" s="1"/>
  <c r="AB31" i="1" s="1"/>
  <c r="AC31" i="1" s="1"/>
  <c r="AD31" i="1" s="1"/>
  <c r="AD29" i="2"/>
  <c r="W63" i="1"/>
  <c r="X63" i="1" s="1"/>
  <c r="AB63" i="1" s="1"/>
  <c r="AC63" i="1" s="1"/>
  <c r="AD63" i="1" s="1"/>
  <c r="AD59" i="2"/>
  <c r="W27" i="1"/>
  <c r="X27" i="1" s="1"/>
  <c r="AB27" i="1" s="1"/>
  <c r="AC27" i="1" s="1"/>
  <c r="AD27" i="1" s="1"/>
  <c r="AD26" i="2"/>
  <c r="W37" i="1"/>
  <c r="X37" i="1" s="1"/>
  <c r="AB37" i="1" s="1"/>
  <c r="AC37" i="1" s="1"/>
  <c r="AD37" i="1" s="1"/>
  <c r="AD35" i="2"/>
  <c r="W19" i="1"/>
  <c r="X19" i="1" s="1"/>
  <c r="AD19" i="2"/>
  <c r="W15" i="1"/>
  <c r="X15" i="1" s="1"/>
  <c r="AD15" i="2"/>
  <c r="W26" i="1"/>
  <c r="X26" i="1" s="1"/>
  <c r="AD25" i="2"/>
  <c r="W22" i="1"/>
  <c r="X22" i="1" s="1"/>
  <c r="AD21" i="2"/>
  <c r="W36" i="1"/>
  <c r="X36" i="1" s="1"/>
  <c r="AB36" i="1" s="1"/>
  <c r="AC36" i="1" s="1"/>
  <c r="AD36" i="1" s="1"/>
  <c r="AD34" i="2"/>
  <c r="W32" i="1"/>
  <c r="X32" i="1" s="1"/>
  <c r="AB32" i="1" s="1"/>
  <c r="AC32" i="1" s="1"/>
  <c r="AD32" i="1" s="1"/>
  <c r="AD30" i="2"/>
  <c r="W50" i="1"/>
  <c r="X50" i="1" s="1"/>
  <c r="AB50" i="1" s="1"/>
  <c r="AC50" i="1" s="1"/>
  <c r="AD50" i="1" s="1"/>
  <c r="AD47" i="2"/>
  <c r="W46" i="1"/>
  <c r="X46" i="1" s="1"/>
  <c r="AB46" i="1" s="1"/>
  <c r="AC46" i="1" s="1"/>
  <c r="AD46" i="1" s="1"/>
  <c r="AD43" i="2"/>
  <c r="W42" i="1"/>
  <c r="X42" i="1" s="1"/>
  <c r="AB42" i="1" s="1"/>
  <c r="AC42" i="1" s="1"/>
  <c r="AD42" i="1" s="1"/>
  <c r="AD39" i="2"/>
  <c r="W64" i="1"/>
  <c r="X64" i="1" s="1"/>
  <c r="AB64" i="1" s="1"/>
  <c r="AC64" i="1" s="1"/>
  <c r="AD64" i="1" s="1"/>
  <c r="AD60" i="2"/>
  <c r="W60" i="1"/>
  <c r="X60" i="1" s="1"/>
  <c r="AB60" i="1" s="1"/>
  <c r="AC60" i="1" s="1"/>
  <c r="AD60" i="1" s="1"/>
  <c r="AD56" i="2"/>
  <c r="W56" i="1"/>
  <c r="X56" i="1" s="1"/>
  <c r="AB56" i="1" s="1"/>
  <c r="AC56" i="1" s="1"/>
  <c r="AD56" i="1" s="1"/>
  <c r="AD52" i="2"/>
  <c r="W41" i="1"/>
  <c r="X41" i="1" s="1"/>
  <c r="AB41" i="1" s="1"/>
  <c r="AC41" i="1" s="1"/>
  <c r="AD41" i="1" s="1"/>
  <c r="W13" i="1"/>
  <c r="X13" i="1" s="1"/>
  <c r="Z18" i="1"/>
  <c r="Z14" i="1"/>
  <c r="Z17" i="1"/>
  <c r="Z21" i="1"/>
  <c r="Z13" i="1"/>
  <c r="Z16" i="1"/>
  <c r="Z19" i="1"/>
  <c r="Z15" i="1"/>
  <c r="G69" i="1" l="1"/>
  <c r="G71" i="1" s="1"/>
  <c r="G68" i="1"/>
  <c r="AE38" i="2"/>
  <c r="AE56" i="2"/>
  <c r="AE39" i="2"/>
  <c r="AE47" i="2"/>
  <c r="AE34" i="2"/>
  <c r="AE25" i="2"/>
  <c r="AE26" i="2"/>
  <c r="AE29" i="2"/>
  <c r="AE53" i="2"/>
  <c r="AE61" i="2"/>
  <c r="AE44" i="2"/>
  <c r="AE31" i="2"/>
  <c r="AE24" i="2"/>
  <c r="AE54" i="2"/>
  <c r="AE48" i="2"/>
  <c r="AE45" i="2"/>
  <c r="AE32" i="2"/>
  <c r="AE23" i="2"/>
  <c r="AE55" i="2"/>
  <c r="AE33" i="2"/>
  <c r="AE52" i="2"/>
  <c r="AE60" i="2"/>
  <c r="AE43" i="2"/>
  <c r="AE30" i="2"/>
  <c r="AE21" i="2"/>
  <c r="AE35" i="2"/>
  <c r="AE59" i="2"/>
  <c r="AE27" i="2"/>
  <c r="AE49" i="2"/>
  <c r="AE57" i="2"/>
  <c r="AE40" i="2"/>
  <c r="AE37" i="2"/>
  <c r="AE22" i="2"/>
  <c r="AE46" i="2"/>
  <c r="AE50" i="2"/>
  <c r="AE58" i="2"/>
  <c r="AE41" i="2"/>
  <c r="AE28" i="2"/>
  <c r="AE36" i="2"/>
  <c r="X21" i="1"/>
  <c r="AA21" i="1" s="1"/>
  <c r="AE20" i="2"/>
  <c r="AE51" i="2"/>
  <c r="AE42" i="2"/>
  <c r="G67" i="1"/>
  <c r="AA26" i="1" l="1"/>
  <c r="AA25" i="1"/>
  <c r="AA23" i="1"/>
  <c r="AA22" i="1"/>
  <c r="AB22" i="1" s="1"/>
  <c r="AC22" i="1" s="1"/>
  <c r="AA24" i="1"/>
  <c r="AA15" i="1"/>
  <c r="G70" i="1"/>
  <c r="AA13" i="1"/>
  <c r="AB13" i="1" s="1"/>
  <c r="AA18" i="1"/>
  <c r="AA16" i="1"/>
  <c r="AA17" i="1"/>
  <c r="AA14" i="1"/>
  <c r="AB14" i="1" s="1"/>
  <c r="AA19" i="1"/>
  <c r="AB26" i="1" l="1"/>
  <c r="AC26" i="1" s="1"/>
  <c r="AB24" i="1"/>
  <c r="AC24" i="1" s="1"/>
  <c r="AB23" i="1"/>
  <c r="AC23" i="1" s="1"/>
  <c r="AB25" i="1"/>
  <c r="AC25" i="1" s="1"/>
  <c r="AB21" i="1"/>
  <c r="AC21" i="1" s="1"/>
  <c r="AB16" i="1"/>
  <c r="AB19" i="1"/>
  <c r="AB18" i="1"/>
  <c r="AB17" i="1"/>
  <c r="AB15" i="1"/>
  <c r="AC15" i="1" l="1"/>
  <c r="AC19" i="1"/>
  <c r="AC18" i="1"/>
  <c r="AC17" i="1"/>
  <c r="AC16" i="1"/>
  <c r="AC14" i="1"/>
  <c r="AC13" i="1"/>
  <c r="AD26" i="1" l="1"/>
  <c r="AD23" i="1"/>
  <c r="AD25" i="1"/>
  <c r="AD22" i="1"/>
  <c r="AD24" i="1"/>
  <c r="AD21" i="1"/>
  <c r="AD13" i="1"/>
  <c r="AD16" i="1"/>
  <c r="AD17" i="1"/>
  <c r="AD18" i="1"/>
  <c r="AD14" i="1"/>
  <c r="AD15" i="1"/>
  <c r="AD19" i="1"/>
</calcChain>
</file>

<file path=xl/sharedStrings.xml><?xml version="1.0" encoding="utf-8"?>
<sst xmlns="http://schemas.openxmlformats.org/spreadsheetml/2006/main" count="362" uniqueCount="141">
  <si>
    <t>Para</t>
  </si>
  <si>
    <t>Importancia</t>
  </si>
  <si>
    <t>Vence</t>
  </si>
  <si>
    <t>Orden a rendir</t>
  </si>
  <si>
    <t>V</t>
  </si>
  <si>
    <t>Cursar</t>
  </si>
  <si>
    <t>Rendir</t>
  </si>
  <si>
    <t>Año</t>
  </si>
  <si>
    <t>Regular</t>
  </si>
  <si>
    <t>Aprobada</t>
  </si>
  <si>
    <t>Estado</t>
  </si>
  <si>
    <t>A/M/D</t>
  </si>
  <si>
    <t>Jerarquía</t>
  </si>
  <si>
    <t>Año Cursado</t>
  </si>
  <si>
    <t>Regimen de Dictado</t>
  </si>
  <si>
    <t>N°</t>
  </si>
  <si>
    <t>Asignatura</t>
  </si>
  <si>
    <t>Libre</t>
  </si>
  <si>
    <t>Notas</t>
  </si>
  <si>
    <t>Promedio</t>
  </si>
  <si>
    <t>Días</t>
  </si>
  <si>
    <t>Por Imp.</t>
  </si>
  <si>
    <t>Por Venc.</t>
  </si>
  <si>
    <t>Final</t>
  </si>
  <si>
    <t>Anatomía Normal, General y Especial</t>
  </si>
  <si>
    <t>Anual</t>
  </si>
  <si>
    <t>1°</t>
  </si>
  <si>
    <t>Histología y Embriología General y Especial</t>
  </si>
  <si>
    <t>Biofísica</t>
  </si>
  <si>
    <t>Biquímica General y Estomatología</t>
  </si>
  <si>
    <t>Biomateriales Dentales</t>
  </si>
  <si>
    <t>Taller de Informática</t>
  </si>
  <si>
    <t>Taller de Idióma Inglés</t>
  </si>
  <si>
    <t>1er semestre</t>
  </si>
  <si>
    <t>Día de Mesa</t>
  </si>
  <si>
    <t>2°</t>
  </si>
  <si>
    <t>Fisiología</t>
  </si>
  <si>
    <t>Microbiología, Parasitología e Inmunología</t>
  </si>
  <si>
    <t>Farmacología y Terapéutica</t>
  </si>
  <si>
    <t>Preclinica de Operatoria Dental</t>
  </si>
  <si>
    <t>Diagnóstico Social y Clínico Preventivo</t>
  </si>
  <si>
    <t>Anatomía y Fisiología Patológica</t>
  </si>
  <si>
    <t>Epistemología y Metodología de Investigación Científica</t>
  </si>
  <si>
    <t>3°</t>
  </si>
  <si>
    <t>Psicología odontológica</t>
  </si>
  <si>
    <t>Clínica Operatoria Dental I</t>
  </si>
  <si>
    <t>Introducción a la Clínica General y Estomatología</t>
  </si>
  <si>
    <t>Oclusión y Técnica de Prótesis</t>
  </si>
  <si>
    <t>Diagnóstico por Imagen I</t>
  </si>
  <si>
    <t>Farmacoterapéutica</t>
  </si>
  <si>
    <t>Odontología Legal y Ética Profesional</t>
  </si>
  <si>
    <t>4°</t>
  </si>
  <si>
    <t>23/1</t>
  </si>
  <si>
    <t>23/2</t>
  </si>
  <si>
    <t>23/3</t>
  </si>
  <si>
    <t>23/4</t>
  </si>
  <si>
    <t>23/5</t>
  </si>
  <si>
    <t>Clínica Integrada I</t>
  </si>
  <si>
    <t>Módulo 1: Patología y Clinica Estomatológica</t>
  </si>
  <si>
    <t>Módulo 2: Clínica Operatória Dental II</t>
  </si>
  <si>
    <t>Módulo 4: Diagnóstico por Imagen II</t>
  </si>
  <si>
    <t>Módulo 5: Odontología Preventiva, Social y Comuntaria II</t>
  </si>
  <si>
    <t>Odontología Preventiva, Social y Comunitaria I</t>
  </si>
  <si>
    <t>Endodoncia I</t>
  </si>
  <si>
    <t>Cirugía y Traumatología Bucomáxilofacial II</t>
  </si>
  <si>
    <t>Cirugía y Traumatología Bucomáxilofacial I</t>
  </si>
  <si>
    <t>Clínica de Prótesis Fija y Removible I</t>
  </si>
  <si>
    <t>Odontopediatría I</t>
  </si>
  <si>
    <t>Antropología Filosófica</t>
  </si>
  <si>
    <t>29/1</t>
  </si>
  <si>
    <t>29/2</t>
  </si>
  <si>
    <t>29/3</t>
  </si>
  <si>
    <t>29/4</t>
  </si>
  <si>
    <t>Clínica Integrada II</t>
  </si>
  <si>
    <t>Módulo 2: Endodoncia II</t>
  </si>
  <si>
    <t>Módulo 3: Clínica Operatoria Dental III</t>
  </si>
  <si>
    <t>Módulo 4: Clínica de Prótesis Fija y Removible II</t>
  </si>
  <si>
    <t>Cirugía y Traumatología Bucomáxilofacial III</t>
  </si>
  <si>
    <t>Salud Pública</t>
  </si>
  <si>
    <t>Odontopediatría II</t>
  </si>
  <si>
    <t>Sociología de la Salud</t>
  </si>
  <si>
    <t>Ortodoncia y Ortopedia Dentofacial</t>
  </si>
  <si>
    <t>Odontogeriatría</t>
  </si>
  <si>
    <t>Clínica de Pacientes Discapacitados</t>
  </si>
  <si>
    <t>Clínica de Prótesis Completa</t>
  </si>
  <si>
    <t>Práctica Profesional Supervisada</t>
  </si>
  <si>
    <t>5°</t>
  </si>
  <si>
    <t>Puedo Cursar</t>
  </si>
  <si>
    <t>Regulares</t>
  </si>
  <si>
    <t>Aprobadas</t>
  </si>
  <si>
    <t>Faltan Regularizar</t>
  </si>
  <si>
    <t>Faltan Aprobar</t>
  </si>
  <si>
    <t>Promedio sin Aplazo</t>
  </si>
  <si>
    <t>Promedio Con Aplazo</t>
  </si>
  <si>
    <t>Aplazos Acumulados</t>
  </si>
  <si>
    <t>Aplazos Restantes</t>
  </si>
  <si>
    <t>Notas 1</t>
  </si>
  <si>
    <t>Notas 2</t>
  </si>
  <si>
    <t>Notas 3</t>
  </si>
  <si>
    <t>Notas 4</t>
  </si>
  <si>
    <t>Recursadas</t>
  </si>
  <si>
    <t>Nota Final</t>
  </si>
  <si>
    <t>N° de Aplazos</t>
  </si>
  <si>
    <t>Llamado</t>
  </si>
  <si>
    <t>Día</t>
  </si>
  <si>
    <t>Mesa</t>
  </si>
  <si>
    <t>Faltan (días)</t>
  </si>
  <si>
    <t>Mesa Especial</t>
  </si>
  <si>
    <t>LUNES</t>
  </si>
  <si>
    <t>MARTES</t>
  </si>
  <si>
    <t>MIÉRCOLES</t>
  </si>
  <si>
    <t>JUEVES</t>
  </si>
  <si>
    <t>VIERNES</t>
  </si>
  <si>
    <t>Turno Mayo</t>
  </si>
  <si>
    <t>Turno Septiembre</t>
  </si>
  <si>
    <t>Turno Noviembre</t>
  </si>
  <si>
    <t>Turno Noviembre Primer Turno</t>
  </si>
  <si>
    <t>Turno Diciembre Segundo Turno</t>
  </si>
  <si>
    <t>Turno Febrero Primer Turno</t>
  </si>
  <si>
    <t>Turno Febrero Segundo Turno</t>
  </si>
  <si>
    <t>Turno Marzo Tercer Turno</t>
  </si>
  <si>
    <t>Turno Marzo Cuarto Turno</t>
  </si>
  <si>
    <t>Turno Julio Primer Turno</t>
  </si>
  <si>
    <t>Turno Agosto Segundo Turno</t>
  </si>
  <si>
    <r>
      <rPr>
        <sz val="11"/>
        <rFont val="Calibri"/>
        <family val="2"/>
        <scheme val="minor"/>
      </rPr>
      <t xml:space="preserve">Esta planilla fue creada para tener un poco mas ordenado el propio estado académico. </t>
    </r>
    <r>
      <rPr>
        <b/>
        <sz val="11"/>
        <rFont val="Calibri"/>
        <family val="2"/>
        <scheme val="minor"/>
      </rPr>
      <t xml:space="preserve">DISFRUTALA!!
</t>
    </r>
    <r>
      <rPr>
        <i/>
        <sz val="11"/>
        <rFont val="Calibri"/>
        <family val="2"/>
        <scheme val="minor"/>
      </rPr>
      <t>Llená las columnas marcadas en gris.</t>
    </r>
  </si>
  <si>
    <t>Si REGULARIZASTE o APROBASTE alguna materia solo coloca un 1 en el cuadro correspondiente.</t>
  </si>
  <si>
    <r>
      <t xml:space="preserve">Ubicar en cada celda la </t>
    </r>
    <r>
      <rPr>
        <b/>
        <sz val="11"/>
        <color theme="1"/>
        <rFont val="Calibri"/>
        <family val="2"/>
        <scheme val="minor"/>
      </rPr>
      <t>NOTA</t>
    </r>
    <r>
      <rPr>
        <sz val="11"/>
        <color theme="1"/>
        <rFont val="Calibri"/>
        <family val="2"/>
        <scheme val="minor"/>
      </rPr>
      <t xml:space="preserve"> con la que rendiste la </t>
    </r>
    <r>
      <rPr>
        <b/>
        <sz val="11"/>
        <color theme="1"/>
        <rFont val="Calibri"/>
        <family val="2"/>
        <scheme val="minor"/>
      </rPr>
      <t>Matería</t>
    </r>
    <r>
      <rPr>
        <sz val="11"/>
        <color theme="1"/>
        <rFont val="Calibri"/>
        <family val="2"/>
        <scheme val="minor"/>
      </rPr>
      <t xml:space="preserve"> correspondiente</t>
    </r>
  </si>
  <si>
    <t>Esto deberían actualizarlo una vez al año con el calendario de Mesas de Examen</t>
  </si>
  <si>
    <t>Regimen de Promoción</t>
  </si>
  <si>
    <t>Bioquímica General y Estomatología</t>
  </si>
  <si>
    <t>Periodontología I</t>
  </si>
  <si>
    <t>Módulo 3: Periodontología II</t>
  </si>
  <si>
    <t>Módulo 1: Periodontología III</t>
  </si>
  <si>
    <t>Martes</t>
  </si>
  <si>
    <t>Lunes</t>
  </si>
  <si>
    <t>Viernes</t>
  </si>
  <si>
    <t>Jueves</t>
  </si>
  <si>
    <t>Miércoles</t>
  </si>
  <si>
    <t>Plan de Estudio de Odontología</t>
  </si>
  <si>
    <t>Recuento de Notas</t>
  </si>
  <si>
    <t>Fechas de Turnos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</si>
</sst>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3" x14ac:knownFonts="1">
    <font>
      <sz val="11"/>
      <color theme="1"/>
      <name val="Calibri"/>
      <family val="2"/>
      <scheme val="minor"/>
    </font>
    <font>
      <sz val="11"/>
      <name val="Calibri"/>
      <family val="2"/>
      <scheme val="minor"/>
    </font>
    <font>
      <sz val="11"/>
      <color rgb="FF0070C0"/>
      <name val="Calibri"/>
      <family val="2"/>
      <scheme val="minor"/>
    </font>
    <font>
      <b/>
      <sz val="11"/>
      <name val="Calibri"/>
      <family val="2"/>
      <scheme val="minor"/>
    </font>
    <font>
      <sz val="9"/>
      <color theme="1"/>
      <name val="Calibri"/>
      <family val="2"/>
      <scheme val="minor"/>
    </font>
    <font>
      <sz val="11"/>
      <color theme="0"/>
      <name val="Calibri"/>
      <family val="2"/>
      <scheme val="minor"/>
    </font>
    <font>
      <b/>
      <sz val="11"/>
      <color theme="1"/>
      <name val="Calibri"/>
      <family val="2"/>
      <scheme val="minor"/>
    </font>
    <font>
      <b/>
      <sz val="11"/>
      <color theme="1"/>
      <name val="Arial"/>
      <family val="2"/>
    </font>
    <font>
      <i/>
      <sz val="11"/>
      <name val="Calibri"/>
      <family val="2"/>
      <scheme val="minor"/>
    </font>
    <font>
      <sz val="9"/>
      <name val="Calibri"/>
      <family val="2"/>
      <scheme val="minor"/>
    </font>
    <font>
      <b/>
      <sz val="26"/>
      <color theme="0"/>
      <name val="Times New Roman"/>
      <family val="1"/>
    </font>
    <font>
      <b/>
      <sz val="36"/>
      <color theme="0"/>
      <name val="Times New Roman"/>
      <family val="1"/>
    </font>
    <font>
      <b/>
      <sz val="24"/>
      <color theme="0"/>
      <name val="Times New Roman"/>
      <family val="1"/>
    </font>
  </fonts>
  <fills count="18">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C66"/>
        <bgColor indexed="64"/>
      </patternFill>
    </fill>
    <fill>
      <patternFill patternType="solid">
        <fgColor rgb="FF66FFFF"/>
        <bgColor indexed="64"/>
      </patternFill>
    </fill>
    <fill>
      <patternFill patternType="solid">
        <fgColor theme="2"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bgColor indexed="64"/>
      </patternFill>
    </fill>
    <fill>
      <patternFill patternType="solid">
        <fgColor rgb="FF0070C0"/>
        <bgColor indexed="64"/>
      </patternFill>
    </fill>
  </fills>
  <borders count="8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indexed="64"/>
      </right>
      <top/>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right/>
      <top/>
      <bottom style="thick">
        <color rgb="FF0070C0"/>
      </bottom>
      <diagonal/>
    </border>
    <border>
      <left/>
      <right/>
      <top style="thick">
        <color rgb="FF0070C0"/>
      </top>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style="thick">
        <color rgb="FF0070C0"/>
      </right>
      <top/>
      <bottom style="thick">
        <color rgb="FF0070C0"/>
      </bottom>
      <diagonal/>
    </border>
    <border>
      <left style="thick">
        <color rgb="FF0070C0"/>
      </left>
      <right/>
      <top/>
      <bottom style="medium">
        <color indexed="64"/>
      </bottom>
      <diagonal/>
    </border>
  </borders>
  <cellStyleXfs count="1">
    <xf numFmtId="0" fontId="0" fillId="0" borderId="0"/>
  </cellStyleXfs>
  <cellXfs count="270">
    <xf numFmtId="0" fontId="0" fillId="0" borderId="0" xfId="0"/>
    <xf numFmtId="0" fontId="0" fillId="0" borderId="0" xfId="0" applyFill="1"/>
    <xf numFmtId="0" fontId="0" fillId="2" borderId="0" xfId="0" applyFill="1"/>
    <xf numFmtId="0" fontId="0" fillId="0" borderId="0" xfId="0" applyFill="1" applyAlignment="1"/>
    <xf numFmtId="2" fontId="0" fillId="0" borderId="0" xfId="0" applyNumberFormat="1"/>
    <xf numFmtId="0" fontId="0" fillId="0" borderId="46" xfId="0" applyFill="1" applyBorder="1"/>
    <xf numFmtId="164" fontId="0" fillId="0" borderId="0" xfId="0" applyNumberFormat="1" applyFill="1" applyBorder="1"/>
    <xf numFmtId="0" fontId="0" fillId="0" borderId="0" xfId="0" applyFill="1" applyBorder="1" applyAlignment="1"/>
    <xf numFmtId="2"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15" borderId="0" xfId="0" applyNumberFormat="1" applyFill="1" applyBorder="1" applyAlignment="1" applyProtection="1">
      <alignment horizontal="right" vertical="center"/>
      <protection locked="0"/>
    </xf>
    <xf numFmtId="14" fontId="0" fillId="15" borderId="0" xfId="0" applyNumberFormat="1" applyFill="1" applyProtection="1">
      <protection locked="0"/>
    </xf>
    <xf numFmtId="0" fontId="0" fillId="12" borderId="0" xfId="0" applyNumberFormat="1" applyFill="1" applyBorder="1" applyAlignment="1" applyProtection="1">
      <alignment horizontal="right" vertical="center"/>
      <protection locked="0"/>
    </xf>
    <xf numFmtId="14" fontId="0" fillId="12" borderId="0" xfId="0" applyNumberFormat="1" applyFill="1" applyProtection="1">
      <protection locked="0"/>
    </xf>
    <xf numFmtId="14" fontId="0" fillId="15" borderId="0" xfId="0" applyNumberFormat="1" applyFill="1" applyBorder="1" applyProtection="1">
      <protection locked="0"/>
    </xf>
    <xf numFmtId="14" fontId="0" fillId="12" borderId="0" xfId="0" applyNumberFormat="1" applyFill="1" applyBorder="1" applyProtection="1">
      <protection locked="0"/>
    </xf>
    <xf numFmtId="0" fontId="0" fillId="0" borderId="47" xfId="0" applyFill="1" applyBorder="1" applyAlignment="1">
      <alignment vertical="center"/>
    </xf>
    <xf numFmtId="0" fontId="0" fillId="0" borderId="0" xfId="0" applyFill="1" applyAlignment="1" applyProtection="1"/>
    <xf numFmtId="0" fontId="0" fillId="0" borderId="73" xfId="0" applyFill="1" applyBorder="1" applyAlignment="1" applyProtection="1"/>
    <xf numFmtId="0" fontId="0" fillId="0" borderId="74" xfId="0" applyFill="1" applyBorder="1" applyAlignment="1" applyProtection="1"/>
    <xf numFmtId="0" fontId="0" fillId="0" borderId="75" xfId="0" applyFill="1" applyBorder="1" applyAlignment="1" applyProtection="1"/>
    <xf numFmtId="0" fontId="0" fillId="0" borderId="0" xfId="0" applyProtection="1"/>
    <xf numFmtId="0" fontId="0" fillId="0" borderId="78" xfId="0" applyFill="1" applyBorder="1" applyAlignment="1" applyProtection="1"/>
    <xf numFmtId="0" fontId="0" fillId="0" borderId="72" xfId="0" applyFill="1" applyBorder="1" applyAlignment="1" applyProtection="1"/>
    <xf numFmtId="0" fontId="0" fillId="0" borderId="79" xfId="0" applyFill="1" applyBorder="1" applyAlignment="1" applyProtection="1"/>
    <xf numFmtId="0" fontId="0" fillId="0" borderId="0" xfId="0" applyFill="1" applyBorder="1" applyAlignment="1" applyProtection="1"/>
    <xf numFmtId="0" fontId="0" fillId="0" borderId="14"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25"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8" xfId="0" applyFill="1" applyBorder="1" applyAlignment="1" applyProtection="1">
      <alignment horizontal="center" vertical="center"/>
    </xf>
    <xf numFmtId="14" fontId="0" fillId="0" borderId="19" xfId="0" applyNumberFormat="1" applyFill="1" applyBorder="1" applyAlignment="1" applyProtection="1">
      <alignment horizontal="center" vertical="center"/>
    </xf>
    <xf numFmtId="0" fontId="0" fillId="12" borderId="19"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3" xfId="0" applyFill="1" applyBorder="1" applyAlignment="1" applyProtection="1">
      <alignment horizontal="center" vertical="center"/>
    </xf>
    <xf numFmtId="49" fontId="0" fillId="0" borderId="20" xfId="0" applyNumberFormat="1"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0" xfId="0" applyNumberFormat="1" applyFill="1" applyBorder="1" applyAlignment="1" applyProtection="1">
      <alignment horizontal="center" vertical="center"/>
    </xf>
    <xf numFmtId="49" fontId="0" fillId="0" borderId="13" xfId="0" applyNumberFormat="1" applyFill="1" applyBorder="1" applyAlignment="1" applyProtection="1">
      <alignment horizontal="center" vertical="center"/>
    </xf>
    <xf numFmtId="49" fontId="0" fillId="0" borderId="14" xfId="0" applyNumberFormat="1" applyFill="1" applyBorder="1" applyAlignment="1" applyProtection="1">
      <alignment horizontal="center" vertical="center"/>
    </xf>
    <xf numFmtId="49" fontId="0" fillId="0" borderId="39" xfId="0" applyNumberForma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0" fontId="0" fillId="3" borderId="10" xfId="0" applyFill="1" applyBorder="1" applyProtection="1"/>
    <xf numFmtId="0" fontId="0" fillId="5" borderId="13" xfId="0" applyFill="1" applyBorder="1" applyProtection="1"/>
    <xf numFmtId="0" fontId="0" fillId="4" borderId="13" xfId="0" applyFill="1" applyBorder="1" applyProtection="1"/>
    <xf numFmtId="0" fontId="5" fillId="13" borderId="13" xfId="0" applyFont="1" applyFill="1" applyBorder="1" applyProtection="1"/>
    <xf numFmtId="0" fontId="5" fillId="14" borderId="13" xfId="0" applyFont="1" applyFill="1" applyBorder="1" applyProtection="1"/>
    <xf numFmtId="0" fontId="0" fillId="7" borderId="39" xfId="0" applyFill="1" applyBorder="1" applyProtection="1"/>
    <xf numFmtId="0" fontId="0" fillId="6" borderId="13" xfId="0" applyFill="1" applyBorder="1" applyProtection="1"/>
    <xf numFmtId="0" fontId="5" fillId="9" borderId="13" xfId="0" applyFont="1" applyFill="1" applyBorder="1" applyProtection="1"/>
    <xf numFmtId="0" fontId="0" fillId="10" borderId="16" xfId="0" applyFill="1" applyBorder="1" applyProtection="1"/>
    <xf numFmtId="0" fontId="0" fillId="0" borderId="0" xfId="0" applyProtection="1">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0" xfId="0" applyFill="1" applyProtection="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0" fillId="0" borderId="54" xfId="0" applyFill="1" applyBorder="1" applyAlignment="1" applyProtection="1">
      <alignment horizontal="center" vertical="center" wrapText="1"/>
      <protection locked="0"/>
    </xf>
    <xf numFmtId="0" fontId="0" fillId="0" borderId="70"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55"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13" xfId="0" applyFill="1" applyBorder="1" applyAlignment="1" applyProtection="1">
      <alignment horizontal="center" vertical="center" wrapText="1"/>
      <protection locked="0"/>
    </xf>
    <xf numFmtId="0" fontId="0" fillId="0" borderId="40" xfId="0" applyFill="1" applyBorder="1" applyAlignment="1" applyProtection="1">
      <alignment horizontal="center" vertical="center"/>
      <protection locked="0"/>
    </xf>
    <xf numFmtId="0" fontId="0" fillId="0" borderId="59" xfId="0" applyFill="1" applyBorder="1" applyAlignment="1" applyProtection="1">
      <alignment horizontal="center" vertical="center"/>
      <protection locked="0"/>
    </xf>
    <xf numFmtId="0" fontId="0" fillId="0" borderId="62" xfId="0" applyFill="1" applyBorder="1" applyAlignment="1" applyProtection="1">
      <alignment horizontal="center" vertical="center" wrapText="1"/>
      <protection locked="0"/>
    </xf>
    <xf numFmtId="0" fontId="0" fillId="0" borderId="71"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6" fillId="0" borderId="51" xfId="0" applyFont="1" applyFill="1" applyBorder="1" applyAlignment="1" applyProtection="1">
      <alignment horizontal="center" vertical="center" wrapText="1"/>
      <protection locked="0"/>
    </xf>
    <xf numFmtId="0" fontId="6" fillId="0" borderId="66"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0" fillId="0" borderId="77" xfId="0" applyBorder="1" applyProtection="1"/>
    <xf numFmtId="0" fontId="0" fillId="0" borderId="73" xfId="0" applyBorder="1" applyProtection="1"/>
    <xf numFmtId="0" fontId="0" fillId="0" borderId="0" xfId="0" applyBorder="1" applyAlignment="1" applyProtection="1"/>
    <xf numFmtId="0" fontId="0" fillId="0" borderId="79" xfId="0" applyBorder="1" applyAlignment="1" applyProtection="1"/>
    <xf numFmtId="0" fontId="0" fillId="0" borderId="74" xfId="0" applyBorder="1" applyProtection="1"/>
    <xf numFmtId="0" fontId="0" fillId="0" borderId="72" xfId="0" applyBorder="1" applyProtection="1"/>
    <xf numFmtId="0" fontId="0" fillId="0" borderId="80" xfId="0" applyBorder="1" applyProtection="1"/>
    <xf numFmtId="0" fontId="0" fillId="0" borderId="5" xfId="0" applyBorder="1" applyProtection="1"/>
    <xf numFmtId="0" fontId="0" fillId="0" borderId="7" xfId="0"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0" fillId="0" borderId="53" xfId="0" applyFill="1" applyBorder="1" applyAlignment="1" applyProtection="1">
      <alignment horizontal="center" vertical="center"/>
    </xf>
    <xf numFmtId="49" fontId="0" fillId="0" borderId="58" xfId="0" applyNumberFormat="1" applyFill="1" applyBorder="1" applyAlignment="1" applyProtection="1">
      <alignment horizontal="center" vertical="center"/>
    </xf>
    <xf numFmtId="49" fontId="0" fillId="0" borderId="60" xfId="0" applyNumberFormat="1"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0" borderId="44" xfId="0" applyFill="1" applyBorder="1" applyAlignment="1" applyProtection="1">
      <alignment horizontal="center" vertical="center"/>
    </xf>
    <xf numFmtId="0" fontId="6" fillId="0" borderId="48"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0" fillId="0" borderId="76" xfId="0" applyBorder="1" applyProtection="1"/>
    <xf numFmtId="0" fontId="0" fillId="0" borderId="78" xfId="0" applyBorder="1" applyProtection="1"/>
    <xf numFmtId="0" fontId="0" fillId="0" borderId="79" xfId="0" applyBorder="1" applyProtection="1"/>
    <xf numFmtId="0" fontId="0" fillId="0" borderId="1" xfId="0" applyBorder="1" applyProtection="1"/>
    <xf numFmtId="0" fontId="0" fillId="0" borderId="1" xfId="0" applyNumberFormat="1" applyBorder="1" applyAlignment="1" applyProtection="1">
      <alignment horizontal="left"/>
    </xf>
    <xf numFmtId="0" fontId="0" fillId="0" borderId="1" xfId="0" applyNumberFormat="1" applyBorder="1" applyProtection="1"/>
    <xf numFmtId="1" fontId="0" fillId="15" borderId="0" xfId="0" applyNumberFormat="1" applyFill="1" applyBorder="1" applyProtection="1"/>
    <xf numFmtId="0" fontId="0" fillId="0" borderId="3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25" xfId="0" applyFill="1" applyBorder="1" applyAlignment="1" applyProtection="1">
      <alignment horizontal="center" vertical="center"/>
    </xf>
    <xf numFmtId="0" fontId="11" fillId="17" borderId="74" xfId="0" applyFont="1" applyFill="1" applyBorder="1" applyAlignment="1" applyProtection="1">
      <alignment horizontal="center" vertical="center" wrapText="1"/>
    </xf>
    <xf numFmtId="0" fontId="11" fillId="17" borderId="73" xfId="0" applyFont="1" applyFill="1" applyBorder="1" applyAlignment="1" applyProtection="1">
      <alignment horizontal="center" vertical="center" wrapText="1"/>
    </xf>
    <xf numFmtId="0" fontId="11" fillId="17" borderId="75" xfId="0" applyFont="1" applyFill="1" applyBorder="1" applyAlignment="1" applyProtection="1">
      <alignment horizontal="center" vertical="center" wrapText="1"/>
    </xf>
    <xf numFmtId="0" fontId="11" fillId="17" borderId="76" xfId="0" applyFont="1" applyFill="1" applyBorder="1" applyAlignment="1" applyProtection="1">
      <alignment horizontal="center" vertical="center" wrapText="1"/>
    </xf>
    <xf numFmtId="0" fontId="11" fillId="17" borderId="0" xfId="0" applyFont="1" applyFill="1" applyBorder="1" applyAlignment="1" applyProtection="1">
      <alignment horizontal="center" vertical="center" wrapText="1"/>
    </xf>
    <xf numFmtId="0" fontId="11" fillId="17" borderId="77" xfId="0" applyFont="1" applyFill="1" applyBorder="1" applyAlignment="1" applyProtection="1">
      <alignment horizontal="center" vertical="center" wrapText="1"/>
    </xf>
    <xf numFmtId="0" fontId="11" fillId="17" borderId="78" xfId="0" applyFont="1" applyFill="1" applyBorder="1" applyAlignment="1" applyProtection="1">
      <alignment horizontal="center" vertical="center" wrapText="1"/>
    </xf>
    <xf numFmtId="0" fontId="11" fillId="17" borderId="72" xfId="0" applyFont="1" applyFill="1" applyBorder="1" applyAlignment="1" applyProtection="1">
      <alignment horizontal="center" vertical="center" wrapText="1"/>
    </xf>
    <xf numFmtId="0" fontId="11" fillId="17" borderId="79" xfId="0" applyFont="1"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16" borderId="37"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12" borderId="7" xfId="0" applyFill="1" applyBorder="1" applyAlignment="1" applyProtection="1">
      <alignment horizontal="center" vertical="center" textRotation="90" wrapText="1"/>
    </xf>
    <xf numFmtId="0" fontId="0" fillId="12" borderId="9" xfId="0" applyFill="1" applyBorder="1" applyAlignment="1" applyProtection="1">
      <alignment horizontal="center" vertical="center" textRotation="90" wrapText="1"/>
    </xf>
    <xf numFmtId="0" fontId="0" fillId="12" borderId="1" xfId="0" applyFill="1" applyBorder="1" applyAlignment="1" applyProtection="1">
      <alignment horizontal="center" vertical="center"/>
    </xf>
    <xf numFmtId="0" fontId="0" fillId="10" borderId="7" xfId="0" applyFill="1" applyBorder="1" applyAlignment="1" applyProtection="1">
      <alignment horizontal="center" vertical="center" textRotation="90" wrapText="1"/>
    </xf>
    <xf numFmtId="0" fontId="0" fillId="10" borderId="8" xfId="0" applyFill="1" applyBorder="1" applyAlignment="1" applyProtection="1">
      <alignment horizontal="center" vertical="center" textRotation="90" wrapText="1"/>
    </xf>
    <xf numFmtId="0" fontId="0" fillId="10" borderId="9" xfId="0" applyFill="1" applyBorder="1" applyAlignment="1" applyProtection="1">
      <alignment horizontal="center" vertical="center" textRotation="90" wrapText="1"/>
    </xf>
    <xf numFmtId="0" fontId="0" fillId="11" borderId="1" xfId="0" applyFill="1" applyBorder="1" applyAlignment="1" applyProtection="1">
      <alignment horizontal="center" vertical="center" textRotation="90"/>
    </xf>
    <xf numFmtId="0" fontId="0" fillId="0" borderId="1" xfId="0" applyFill="1" applyBorder="1" applyAlignment="1" applyProtection="1">
      <alignment horizontal="center" vertical="center" textRotation="90"/>
    </xf>
    <xf numFmtId="0" fontId="0" fillId="5" borderId="1" xfId="0" applyFill="1" applyBorder="1" applyAlignment="1" applyProtection="1">
      <alignment horizontal="center" vertical="center"/>
    </xf>
    <xf numFmtId="0" fontId="0" fillId="8" borderId="7" xfId="0" applyFill="1" applyBorder="1" applyAlignment="1" applyProtection="1">
      <alignment horizontal="center" vertical="center" textRotation="90" wrapText="1"/>
    </xf>
    <xf numFmtId="0" fontId="0" fillId="8" borderId="9" xfId="0" applyFill="1" applyBorder="1" applyAlignment="1" applyProtection="1">
      <alignment horizontal="center" vertical="center" textRotation="90" wrapText="1"/>
    </xf>
    <xf numFmtId="0" fontId="0" fillId="5" borderId="7" xfId="0" applyFill="1" applyBorder="1" applyAlignment="1" applyProtection="1">
      <alignment horizontal="center" vertical="center" textRotation="90" wrapText="1"/>
    </xf>
    <xf numFmtId="0" fontId="0" fillId="5" borderId="9" xfId="0" applyFill="1" applyBorder="1" applyAlignment="1" applyProtection="1">
      <alignment horizontal="center" vertical="center" textRotation="90" wrapText="1"/>
    </xf>
    <xf numFmtId="0" fontId="4" fillId="0" borderId="45" xfId="0" applyFont="1" applyFill="1" applyBorder="1" applyAlignment="1" applyProtection="1">
      <alignment horizontal="center" wrapText="1"/>
    </xf>
    <xf numFmtId="0" fontId="0" fillId="0" borderId="2" xfId="0" applyFill="1" applyBorder="1" applyAlignment="1" applyProtection="1">
      <alignment horizontal="center" wrapText="1"/>
    </xf>
    <xf numFmtId="0" fontId="0" fillId="0" borderId="4" xfId="0" applyFill="1" applyBorder="1" applyAlignment="1" applyProtection="1">
      <alignment horizontal="center" wrapText="1"/>
    </xf>
    <xf numFmtId="0" fontId="0" fillId="0" borderId="6" xfId="0" applyFill="1" applyBorder="1" applyAlignment="1" applyProtection="1">
      <alignment horizontal="center" wrapText="1"/>
    </xf>
    <xf numFmtId="0" fontId="3" fillId="11" borderId="34" xfId="0" applyNumberFormat="1" applyFont="1" applyFill="1" applyBorder="1" applyAlignment="1" applyProtection="1">
      <alignment horizontal="center" vertical="center"/>
    </xf>
    <xf numFmtId="0" fontId="3" fillId="11" borderId="33" xfId="0" applyNumberFormat="1"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2" fillId="0" borderId="28" xfId="0" applyNumberFormat="1" applyFont="1" applyFill="1" applyBorder="1" applyAlignment="1" applyProtection="1">
      <alignment horizontal="center" vertical="center"/>
    </xf>
    <xf numFmtId="0" fontId="2" fillId="0" borderId="32"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6" borderId="14" xfId="0" applyFill="1" applyBorder="1" applyAlignment="1" applyProtection="1">
      <alignment horizontal="center"/>
    </xf>
    <xf numFmtId="0" fontId="0" fillId="6" borderId="15" xfId="0" applyFill="1" applyBorder="1" applyAlignment="1" applyProtection="1">
      <alignment horizontal="center"/>
    </xf>
    <xf numFmtId="0" fontId="5" fillId="9" borderId="14" xfId="0" applyFont="1" applyFill="1" applyBorder="1" applyAlignment="1" applyProtection="1">
      <alignment horizontal="center"/>
    </xf>
    <xf numFmtId="0" fontId="5" fillId="9" borderId="15" xfId="0" applyFont="1" applyFill="1" applyBorder="1" applyAlignment="1" applyProtection="1">
      <alignment horizontal="center"/>
    </xf>
    <xf numFmtId="0" fontId="0" fillId="10" borderId="17" xfId="0" applyFill="1" applyBorder="1" applyAlignment="1" applyProtection="1">
      <alignment horizontal="center"/>
    </xf>
    <xf numFmtId="0" fontId="0" fillId="10" borderId="18" xfId="0" applyFill="1" applyBorder="1" applyAlignment="1" applyProtection="1">
      <alignment horizontal="center"/>
    </xf>
    <xf numFmtId="0" fontId="0" fillId="3" borderId="11" xfId="0" applyFill="1" applyBorder="1" applyAlignment="1" applyProtection="1">
      <alignment horizontal="center"/>
    </xf>
    <xf numFmtId="0" fontId="0" fillId="3" borderId="12" xfId="0" applyFill="1" applyBorder="1" applyAlignment="1" applyProtection="1">
      <alignment horizontal="center"/>
    </xf>
    <xf numFmtId="0" fontId="0" fillId="5" borderId="14" xfId="0" applyFill="1" applyBorder="1" applyAlignment="1" applyProtection="1">
      <alignment horizontal="center"/>
    </xf>
    <xf numFmtId="0" fontId="0" fillId="5" borderId="15" xfId="0" applyFill="1" applyBorder="1" applyAlignment="1" applyProtection="1">
      <alignment horizontal="center"/>
    </xf>
    <xf numFmtId="0" fontId="0" fillId="7" borderId="34" xfId="0" applyFill="1" applyBorder="1" applyAlignment="1" applyProtection="1">
      <alignment horizontal="center"/>
    </xf>
    <xf numFmtId="0" fontId="0" fillId="7" borderId="35" xfId="0" applyFill="1" applyBorder="1" applyAlignment="1" applyProtection="1">
      <alignment horizontal="center"/>
    </xf>
    <xf numFmtId="0" fontId="5" fillId="14" borderId="14" xfId="0" applyFont="1" applyFill="1" applyBorder="1" applyAlignment="1" applyProtection="1">
      <alignment horizontal="center"/>
    </xf>
    <xf numFmtId="0" fontId="5" fillId="14" borderId="15" xfId="0" applyFont="1" applyFill="1" applyBorder="1" applyAlignment="1" applyProtection="1">
      <alignment horizontal="center"/>
    </xf>
    <xf numFmtId="0" fontId="5" fillId="13" borderId="14" xfId="0" applyFont="1" applyFill="1" applyBorder="1" applyAlignment="1" applyProtection="1">
      <alignment horizontal="center"/>
    </xf>
    <xf numFmtId="0" fontId="5" fillId="13" borderId="15" xfId="0" applyFont="1" applyFill="1" applyBorder="1" applyAlignment="1" applyProtection="1">
      <alignment horizontal="center"/>
    </xf>
    <xf numFmtId="0" fontId="0" fillId="4" borderId="14" xfId="0" applyFill="1" applyBorder="1" applyAlignment="1" applyProtection="1">
      <alignment horizontal="center"/>
    </xf>
    <xf numFmtId="0" fontId="0" fillId="4" borderId="15" xfId="0" applyFill="1" applyBorder="1" applyAlignment="1" applyProtection="1">
      <alignment horizontal="center"/>
    </xf>
    <xf numFmtId="0" fontId="10" fillId="17" borderId="74" xfId="0" applyFont="1" applyFill="1" applyBorder="1" applyAlignment="1" applyProtection="1">
      <alignment horizontal="center" vertical="center"/>
    </xf>
    <xf numFmtId="0" fontId="10" fillId="17" borderId="73" xfId="0" applyFont="1" applyFill="1" applyBorder="1" applyAlignment="1" applyProtection="1">
      <alignment horizontal="center" vertical="center"/>
    </xf>
    <xf numFmtId="0" fontId="10" fillId="17" borderId="75" xfId="0" applyFont="1" applyFill="1" applyBorder="1" applyAlignment="1" applyProtection="1">
      <alignment horizontal="center" vertical="center"/>
    </xf>
    <xf numFmtId="0" fontId="10" fillId="17" borderId="78" xfId="0" applyFont="1" applyFill="1" applyBorder="1" applyAlignment="1" applyProtection="1">
      <alignment horizontal="center" vertical="center"/>
    </xf>
    <xf numFmtId="0" fontId="10" fillId="17" borderId="72" xfId="0" applyFont="1" applyFill="1" applyBorder="1" applyAlignment="1" applyProtection="1">
      <alignment horizontal="center" vertical="center"/>
    </xf>
    <xf numFmtId="0" fontId="10" fillId="17" borderId="79"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5" xfId="0"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65" fontId="0" fillId="0" borderId="7" xfId="0" applyNumberFormat="1" applyBorder="1" applyAlignment="1">
      <alignment horizontal="center" vertical="center" wrapText="1"/>
    </xf>
    <xf numFmtId="165" fontId="0" fillId="0" borderId="3" xfId="0" applyNumberFormat="1" applyBorder="1" applyAlignment="1">
      <alignment horizontal="center" vertical="center" wrapText="1"/>
    </xf>
    <xf numFmtId="165" fontId="0" fillId="0" borderId="6" xfId="0" applyNumberFormat="1" applyBorder="1" applyAlignment="1">
      <alignment horizontal="center" vertical="center" wrapText="1"/>
    </xf>
    <xf numFmtId="0" fontId="0" fillId="0" borderId="47" xfId="0" applyBorder="1" applyAlignment="1">
      <alignment horizontal="right" vertical="center"/>
    </xf>
    <xf numFmtId="0" fontId="0" fillId="0" borderId="47" xfId="0" applyBorder="1" applyAlignment="1">
      <alignment horizontal="center" vertical="center" textRotation="90" wrapText="1"/>
    </xf>
    <xf numFmtId="0" fontId="0" fillId="0" borderId="19" xfId="0" applyBorder="1" applyAlignment="1">
      <alignment horizontal="center" textRotation="90"/>
    </xf>
    <xf numFmtId="0" fontId="0" fillId="0" borderId="20" xfId="0" applyBorder="1" applyAlignment="1">
      <alignment horizontal="center" textRotation="90"/>
    </xf>
    <xf numFmtId="0" fontId="0" fillId="0" borderId="38" xfId="0" applyBorder="1" applyAlignment="1">
      <alignment horizontal="center" textRotation="90"/>
    </xf>
    <xf numFmtId="164" fontId="0" fillId="0" borderId="7"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2" fillId="17" borderId="74" xfId="0" applyFont="1" applyFill="1" applyBorder="1" applyAlignment="1" applyProtection="1">
      <alignment horizontal="center" vertical="center"/>
    </xf>
    <xf numFmtId="0" fontId="12" fillId="17" borderId="73" xfId="0" applyFont="1" applyFill="1" applyBorder="1" applyAlignment="1" applyProtection="1">
      <alignment horizontal="center" vertical="center"/>
    </xf>
    <xf numFmtId="0" fontId="12" fillId="17" borderId="75" xfId="0" applyFont="1" applyFill="1" applyBorder="1" applyAlignment="1" applyProtection="1">
      <alignment horizontal="center" vertical="center"/>
    </xf>
    <xf numFmtId="0" fontId="12" fillId="17" borderId="78" xfId="0" applyFont="1" applyFill="1" applyBorder="1" applyAlignment="1" applyProtection="1">
      <alignment horizontal="center" vertical="center"/>
    </xf>
    <xf numFmtId="0" fontId="12" fillId="17" borderId="72" xfId="0" applyFont="1" applyFill="1" applyBorder="1" applyAlignment="1" applyProtection="1">
      <alignment horizontal="center" vertical="center"/>
    </xf>
    <xf numFmtId="0" fontId="12" fillId="17" borderId="79"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cellXfs>
  <cellStyles count="1">
    <cellStyle name="Normal" xfId="0" builtinId="0"/>
  </cellStyles>
  <dxfs count="20">
    <dxf>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00B0F0"/>
        </patternFill>
      </fill>
    </dxf>
    <dxf>
      <font>
        <b/>
        <i val="0"/>
      </font>
      <fill>
        <patternFill>
          <bgColor rgb="FFFFFF00"/>
        </patternFill>
      </fill>
    </dxf>
    <dxf>
      <font>
        <b/>
        <i val="0"/>
        <color theme="0"/>
      </font>
      <fill>
        <patternFill>
          <bgColor rgb="FFC00000"/>
        </patternFill>
      </fill>
    </dxf>
    <dxf>
      <font>
        <b/>
        <i val="0"/>
      </font>
      <fill>
        <patternFill>
          <bgColor theme="9" tint="0.39994506668294322"/>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color theme="0"/>
      </font>
      <fill>
        <patternFill>
          <bgColor rgb="FFFF0000"/>
        </patternFill>
      </fill>
    </dxf>
    <dxf>
      <font>
        <b/>
        <i val="0"/>
        <color theme="0"/>
      </font>
      <fill>
        <patternFill>
          <bgColor rgb="FF800000"/>
        </patternFill>
      </fill>
    </dxf>
    <dxf>
      <font>
        <b/>
        <i val="0"/>
        <color theme="0"/>
      </font>
      <fill>
        <patternFill>
          <bgColor rgb="FF7030A0"/>
        </patternFill>
      </fill>
    </dxf>
    <dxf>
      <font>
        <b/>
        <i val="0"/>
        <color auto="1"/>
      </font>
      <fill>
        <patternFill>
          <bgColor theme="9" tint="0.39994506668294322"/>
        </patternFill>
      </fill>
    </dxf>
    <dxf>
      <font>
        <b/>
        <i val="0"/>
        <color theme="0"/>
      </font>
      <fill>
        <patternFill>
          <bgColor rgb="FF7030A0"/>
        </patternFill>
      </fill>
    </dxf>
    <dxf>
      <font>
        <b/>
        <i val="0"/>
      </font>
      <fill>
        <patternFill>
          <bgColor theme="9" tint="0.39994506668294322"/>
        </patternFill>
      </fill>
    </dxf>
    <dxf>
      <font>
        <b/>
        <i val="0"/>
        <color theme="0"/>
      </font>
      <fill>
        <patternFill>
          <bgColor rgb="FF7030A0"/>
        </patternFill>
      </fill>
    </dxf>
    <dxf>
      <font>
        <b/>
        <i val="0"/>
        <color theme="0"/>
      </font>
      <fill>
        <patternFill>
          <bgColor rgb="FF7030A0"/>
        </patternFill>
      </fill>
    </dxf>
    <dxf>
      <font>
        <b/>
        <i val="0"/>
      </font>
      <fill>
        <patternFill>
          <bgColor theme="9" tint="0.39994506668294322"/>
        </patternFill>
      </fill>
    </dxf>
    <dxf>
      <font>
        <b/>
        <i val="0"/>
        <color theme="0"/>
      </font>
      <fill>
        <patternFill>
          <bgColor rgb="FF7030A0"/>
        </patternFill>
      </fill>
    </dxf>
  </dxfs>
  <tableStyles count="0" defaultTableStyle="TableStyleMedium2" defaultPivotStyle="PivotStyleLight16"/>
  <colors>
    <mruColors>
      <color rgb="FF66FFFF"/>
      <color rgb="FFFFCC66"/>
      <color rgb="FF800000"/>
      <color rgb="FFFF6600"/>
      <color rgb="FFFF0066"/>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26837</xdr:colOff>
      <xdr:row>1</xdr:row>
      <xdr:rowOff>28810</xdr:rowOff>
    </xdr:from>
    <xdr:to>
      <xdr:col>5</xdr:col>
      <xdr:colOff>1226004</xdr:colOff>
      <xdr:row>6</xdr:row>
      <xdr:rowOff>200026</xdr:rowOff>
    </xdr:to>
    <xdr:pic>
      <xdr:nvPicPr>
        <xdr:cNvPr id="10"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35" t="35556" r="34720"/>
        <a:stretch>
          <a:fillRect/>
        </a:stretch>
      </xdr:blipFill>
      <xdr:spPr bwMode="auto">
        <a:xfrm>
          <a:off x="788837" y="228835"/>
          <a:ext cx="3751867" cy="1161816"/>
        </a:xfrm>
        <a:prstGeom prst="rect">
          <a:avLst/>
        </a:prstGeom>
        <a:noFill/>
        <a:ln w="28575">
          <a:solidFill>
            <a:srgbClr val="0070C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190500</xdr:rowOff>
    </xdr:from>
    <xdr:to>
      <xdr:col>3</xdr:col>
      <xdr:colOff>161926</xdr:colOff>
      <xdr:row>7</xdr:row>
      <xdr:rowOff>9647</xdr:rowOff>
    </xdr:to>
    <xdr:pic>
      <xdr:nvPicPr>
        <xdr:cNvPr id="2" name="Imagen 1"/>
        <xdr:cNvPicPr>
          <a:picLocks noChangeAspect="1"/>
        </xdr:cNvPicPr>
      </xdr:nvPicPr>
      <xdr:blipFill>
        <a:blip xmlns:r="http://schemas.openxmlformats.org/officeDocument/2006/relationships" r:embed="rId1"/>
        <a:stretch>
          <a:fillRect/>
        </a:stretch>
      </xdr:blipFill>
      <xdr:spPr>
        <a:xfrm>
          <a:off x="438150" y="190500"/>
          <a:ext cx="3896917" cy="1235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133350</xdr:rowOff>
    </xdr:from>
    <xdr:to>
      <xdr:col>5</xdr:col>
      <xdr:colOff>304801</xdr:colOff>
      <xdr:row>7</xdr:row>
      <xdr:rowOff>19172</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133350"/>
          <a:ext cx="3895726" cy="1219322"/>
        </a:xfrm>
        <a:prstGeom prst="rect">
          <a:avLst/>
        </a:prstGeom>
      </xdr:spPr>
    </xdr:pic>
    <xdr:clientData/>
  </xdr:twoCellAnchor>
  <xdr:twoCellAnchor>
    <xdr:from>
      <xdr:col>4</xdr:col>
      <xdr:colOff>752475</xdr:colOff>
      <xdr:row>11</xdr:row>
      <xdr:rowOff>190500</xdr:rowOff>
    </xdr:from>
    <xdr:to>
      <xdr:col>6</xdr:col>
      <xdr:colOff>8106</xdr:colOff>
      <xdr:row>14</xdr:row>
      <xdr:rowOff>8107</xdr:rowOff>
    </xdr:to>
    <xdr:cxnSp macro="">
      <xdr:nvCxnSpPr>
        <xdr:cNvPr id="4" name="Conector recto 3"/>
        <xdr:cNvCxnSpPr/>
      </xdr:nvCxnSpPr>
      <xdr:spPr>
        <a:xfrm>
          <a:off x="4076700" y="2305050"/>
          <a:ext cx="779631" cy="417682"/>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xdr:row>
      <xdr:rowOff>0</xdr:rowOff>
    </xdr:from>
    <xdr:to>
      <xdr:col>1</xdr:col>
      <xdr:colOff>19050</xdr:colOff>
      <xdr:row>14</xdr:row>
      <xdr:rowOff>501</xdr:rowOff>
    </xdr:to>
    <xdr:cxnSp macro="">
      <xdr:nvCxnSpPr>
        <xdr:cNvPr id="10" name="Conector recto 9"/>
        <xdr:cNvCxnSpPr/>
      </xdr:nvCxnSpPr>
      <xdr:spPr>
        <a:xfrm flipV="1">
          <a:off x="0" y="2314575"/>
          <a:ext cx="781050" cy="400551"/>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89"/>
  <sheetViews>
    <sheetView topLeftCell="A25" zoomScaleNormal="100" workbookViewId="0">
      <selection activeCell="A21" sqref="A21:A27"/>
    </sheetView>
  </sheetViews>
  <sheetFormatPr baseColWidth="10" defaultRowHeight="15" x14ac:dyDescent="0.25"/>
  <cols>
    <col min="1" max="2" width="11.42578125" style="1"/>
    <col min="3" max="3" width="4.5703125" style="1" bestFit="1" customWidth="1"/>
    <col min="4" max="4" width="13" style="1" bestFit="1" customWidth="1"/>
    <col min="5" max="5" width="9.28515625" style="1" bestFit="1" customWidth="1"/>
    <col min="6" max="6" width="51" style="1" bestFit="1" customWidth="1"/>
    <col min="7" max="18" width="4.28515625" style="1" customWidth="1"/>
    <col min="19" max="19" width="3.7109375" style="1" customWidth="1"/>
    <col min="20" max="20" width="3.7109375" style="1" bestFit="1" customWidth="1"/>
    <col min="21" max="21" width="3.7109375" style="1" customWidth="1"/>
    <col min="22" max="22" width="19.5703125" style="1" customWidth="1"/>
    <col min="23" max="23" width="20" style="2" customWidth="1"/>
    <col min="24" max="24" width="4.85546875" style="1" customWidth="1"/>
    <col min="25" max="26" width="10.7109375" style="1" bestFit="1" customWidth="1"/>
    <col min="27" max="27" width="8.5703125" style="1" customWidth="1"/>
    <col min="28" max="29" width="5.7109375" style="1" customWidth="1"/>
    <col min="30" max="30" width="5.5703125" style="1" customWidth="1"/>
    <col min="31" max="31" width="5.7109375" style="1" customWidth="1"/>
    <col min="32" max="16384" width="11.42578125" style="1"/>
  </cols>
  <sheetData>
    <row r="1" spans="1:3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3"/>
    </row>
    <row r="2" spans="1:31" ht="15.75" thickTop="1" x14ac:dyDescent="0.25">
      <c r="A2" s="18"/>
      <c r="B2" s="19"/>
      <c r="C2" s="19"/>
      <c r="D2" s="19"/>
      <c r="E2" s="19"/>
      <c r="F2" s="19"/>
      <c r="G2" s="20"/>
      <c r="H2" s="19"/>
      <c r="I2" s="19"/>
      <c r="J2" s="19"/>
      <c r="K2" s="19"/>
      <c r="L2" s="19"/>
      <c r="M2" s="19"/>
      <c r="N2" s="19"/>
      <c r="O2" s="19"/>
      <c r="P2" s="19"/>
      <c r="Q2" s="19"/>
      <c r="R2" s="19"/>
      <c r="S2" s="19"/>
      <c r="T2" s="19"/>
      <c r="U2" s="19"/>
      <c r="V2" s="19"/>
      <c r="W2" s="19"/>
      <c r="X2" s="21"/>
      <c r="Y2" s="19"/>
      <c r="Z2" s="19"/>
      <c r="AA2" s="19"/>
      <c r="AB2" s="19"/>
      <c r="AC2" s="19"/>
      <c r="AD2" s="19"/>
      <c r="AE2" s="3"/>
    </row>
    <row r="3" spans="1:31" ht="15.75" thickBot="1" x14ac:dyDescent="0.3">
      <c r="A3" s="18"/>
      <c r="B3" s="18"/>
      <c r="C3" s="18"/>
      <c r="D3" s="18"/>
      <c r="E3" s="18"/>
      <c r="F3" s="22"/>
      <c r="G3" s="23"/>
      <c r="H3" s="18"/>
      <c r="I3" s="18"/>
      <c r="J3" s="18"/>
      <c r="K3" s="18"/>
      <c r="L3" s="18"/>
      <c r="M3" s="18"/>
      <c r="N3" s="18"/>
      <c r="O3" s="18"/>
      <c r="P3" s="18"/>
      <c r="Q3" s="24"/>
      <c r="R3" s="24"/>
      <c r="S3" s="18"/>
      <c r="T3" s="18"/>
      <c r="U3" s="18"/>
      <c r="V3" s="18"/>
      <c r="W3" s="18"/>
      <c r="X3" s="25"/>
      <c r="Y3" s="18"/>
      <c r="Z3" s="18"/>
      <c r="AA3" s="18"/>
      <c r="AB3" s="18"/>
      <c r="AC3" s="18"/>
      <c r="AD3" s="18"/>
      <c r="AE3" s="3"/>
    </row>
    <row r="4" spans="1:31" ht="15.75" customHeight="1" thickTop="1" x14ac:dyDescent="0.25">
      <c r="A4" s="18"/>
      <c r="B4" s="18"/>
      <c r="C4" s="18"/>
      <c r="D4" s="18"/>
      <c r="E4" s="18"/>
      <c r="F4" s="18"/>
      <c r="G4" s="162" t="s">
        <v>138</v>
      </c>
      <c r="H4" s="163"/>
      <c r="I4" s="163"/>
      <c r="J4" s="163"/>
      <c r="K4" s="163"/>
      <c r="L4" s="163"/>
      <c r="M4" s="163"/>
      <c r="N4" s="163"/>
      <c r="O4" s="163"/>
      <c r="P4" s="163"/>
      <c r="Q4" s="163"/>
      <c r="R4" s="163"/>
      <c r="S4" s="163"/>
      <c r="T4" s="163"/>
      <c r="U4" s="163"/>
      <c r="V4" s="163"/>
      <c r="W4" s="163"/>
      <c r="X4" s="164"/>
      <c r="Y4" s="18"/>
      <c r="Z4" s="18"/>
      <c r="AA4" s="18"/>
      <c r="AB4" s="18"/>
      <c r="AC4" s="18"/>
      <c r="AD4" s="18"/>
      <c r="AE4" s="3"/>
    </row>
    <row r="5" spans="1:31" ht="15" customHeight="1" x14ac:dyDescent="0.25">
      <c r="A5" s="18"/>
      <c r="B5" s="22"/>
      <c r="C5" s="18"/>
      <c r="D5" s="18"/>
      <c r="E5" s="18"/>
      <c r="F5" s="22"/>
      <c r="G5" s="165"/>
      <c r="H5" s="166"/>
      <c r="I5" s="166"/>
      <c r="J5" s="166"/>
      <c r="K5" s="166"/>
      <c r="L5" s="166"/>
      <c r="M5" s="166"/>
      <c r="N5" s="166"/>
      <c r="O5" s="166"/>
      <c r="P5" s="166"/>
      <c r="Q5" s="166"/>
      <c r="R5" s="166"/>
      <c r="S5" s="166"/>
      <c r="T5" s="166"/>
      <c r="U5" s="166"/>
      <c r="V5" s="166"/>
      <c r="W5" s="166"/>
      <c r="X5" s="167"/>
      <c r="Y5" s="18"/>
      <c r="Z5" s="18"/>
      <c r="AA5" s="18"/>
      <c r="AB5" s="18"/>
      <c r="AC5" s="18"/>
      <c r="AD5" s="18"/>
      <c r="AE5" s="3"/>
    </row>
    <row r="6" spans="1:31" ht="15.75" customHeight="1" thickBot="1" x14ac:dyDescent="0.3">
      <c r="A6" s="18"/>
      <c r="B6" s="18"/>
      <c r="C6" s="18"/>
      <c r="D6" s="18"/>
      <c r="E6" s="18"/>
      <c r="F6" s="18"/>
      <c r="G6" s="168"/>
      <c r="H6" s="169"/>
      <c r="I6" s="169"/>
      <c r="J6" s="169"/>
      <c r="K6" s="169"/>
      <c r="L6" s="169"/>
      <c r="M6" s="169"/>
      <c r="N6" s="169"/>
      <c r="O6" s="169"/>
      <c r="P6" s="169"/>
      <c r="Q6" s="169"/>
      <c r="R6" s="169"/>
      <c r="S6" s="169"/>
      <c r="T6" s="169"/>
      <c r="U6" s="169"/>
      <c r="V6" s="169"/>
      <c r="W6" s="169"/>
      <c r="X6" s="170"/>
      <c r="Y6" s="18"/>
      <c r="Z6" s="18"/>
      <c r="AA6" s="18"/>
      <c r="AB6" s="18"/>
      <c r="AC6" s="18"/>
      <c r="AD6" s="18"/>
      <c r="AE6" s="3"/>
    </row>
    <row r="7" spans="1:31" ht="16.5" thickTop="1" thickBot="1" x14ac:dyDescent="0.3">
      <c r="A7" s="24"/>
      <c r="B7" s="24"/>
      <c r="C7" s="24"/>
      <c r="D7" s="24"/>
      <c r="E7" s="24"/>
      <c r="F7" s="26"/>
      <c r="G7" s="26"/>
      <c r="H7" s="26"/>
      <c r="I7" s="26"/>
      <c r="J7" s="26"/>
      <c r="K7" s="26"/>
      <c r="L7" s="26"/>
      <c r="M7" s="26"/>
      <c r="N7" s="26"/>
      <c r="O7" s="26"/>
      <c r="P7" s="26"/>
      <c r="Q7" s="26"/>
      <c r="R7" s="26"/>
      <c r="S7" s="26"/>
      <c r="T7" s="26"/>
      <c r="U7" s="26"/>
      <c r="V7" s="26"/>
      <c r="W7" s="26"/>
      <c r="X7" s="26"/>
      <c r="Y7" s="26"/>
      <c r="Z7" s="26"/>
      <c r="AA7" s="26"/>
      <c r="AB7" s="26"/>
      <c r="AC7" s="26"/>
      <c r="AD7" s="26"/>
      <c r="AE7" s="3"/>
    </row>
    <row r="8" spans="1:31" ht="15.75" thickTop="1"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3"/>
    </row>
    <row r="9" spans="1:31" ht="15.75" thickBot="1"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3"/>
    </row>
    <row r="10" spans="1:31" ht="15.75" customHeight="1" thickBot="1" x14ac:dyDescent="0.3">
      <c r="A10" s="197" t="s">
        <v>4</v>
      </c>
      <c r="B10" s="199" t="s">
        <v>124</v>
      </c>
      <c r="C10" s="200"/>
      <c r="D10" s="200"/>
      <c r="E10" s="200"/>
      <c r="F10" s="201"/>
      <c r="G10" s="159" t="s">
        <v>0</v>
      </c>
      <c r="H10" s="160"/>
      <c r="I10" s="160"/>
      <c r="J10" s="160"/>
      <c r="K10" s="160"/>
      <c r="L10" s="160"/>
      <c r="M10" s="160"/>
      <c r="N10" s="160"/>
      <c r="O10" s="160"/>
      <c r="P10" s="160"/>
      <c r="Q10" s="160"/>
      <c r="R10" s="161"/>
      <c r="S10" s="186" t="s">
        <v>8</v>
      </c>
      <c r="T10" s="186" t="s">
        <v>9</v>
      </c>
      <c r="U10" s="187" t="s">
        <v>101</v>
      </c>
      <c r="V10" s="193" t="s">
        <v>125</v>
      </c>
      <c r="W10" s="194"/>
      <c r="X10" s="183" t="s">
        <v>1</v>
      </c>
      <c r="Y10" s="188" t="s">
        <v>2</v>
      </c>
      <c r="Z10" s="188"/>
      <c r="AA10" s="182" t="s">
        <v>3</v>
      </c>
      <c r="AB10" s="182"/>
      <c r="AC10" s="182"/>
      <c r="AD10" s="182"/>
    </row>
    <row r="11" spans="1:31" ht="15" customHeight="1" thickBot="1" x14ac:dyDescent="0.3">
      <c r="A11" s="198"/>
      <c r="B11" s="202"/>
      <c r="C11" s="203"/>
      <c r="D11" s="203"/>
      <c r="E11" s="203"/>
      <c r="F11" s="204"/>
      <c r="G11" s="161" t="s">
        <v>5</v>
      </c>
      <c r="H11" s="205"/>
      <c r="I11" s="205"/>
      <c r="J11" s="205"/>
      <c r="K11" s="205"/>
      <c r="L11" s="205"/>
      <c r="M11" s="159" t="s">
        <v>6</v>
      </c>
      <c r="N11" s="160"/>
      <c r="O11" s="160"/>
      <c r="P11" s="160"/>
      <c r="Q11" s="160"/>
      <c r="R11" s="161"/>
      <c r="S11" s="186"/>
      <c r="T11" s="186"/>
      <c r="U11" s="187"/>
      <c r="V11" s="195"/>
      <c r="W11" s="196"/>
      <c r="X11" s="184"/>
      <c r="Y11" s="188"/>
      <c r="Z11" s="188"/>
      <c r="AA11" s="183" t="s">
        <v>21</v>
      </c>
      <c r="AB11" s="191" t="s">
        <v>22</v>
      </c>
      <c r="AC11" s="189" t="s">
        <v>12</v>
      </c>
      <c r="AD11" s="180" t="s">
        <v>23</v>
      </c>
    </row>
    <row r="12" spans="1:31" ht="33.75" customHeight="1" thickBot="1" x14ac:dyDescent="0.3">
      <c r="A12" s="27" t="s">
        <v>13</v>
      </c>
      <c r="B12" s="28" t="s">
        <v>34</v>
      </c>
      <c r="C12" s="29" t="s">
        <v>7</v>
      </c>
      <c r="D12" s="30" t="s">
        <v>14</v>
      </c>
      <c r="E12" s="30" t="s">
        <v>15</v>
      </c>
      <c r="F12" s="30" t="s">
        <v>16</v>
      </c>
      <c r="G12" s="174" t="s">
        <v>8</v>
      </c>
      <c r="H12" s="174"/>
      <c r="I12" s="174"/>
      <c r="J12" s="174"/>
      <c r="K12" s="174"/>
      <c r="L12" s="174"/>
      <c r="M12" s="171" t="s">
        <v>9</v>
      </c>
      <c r="N12" s="172"/>
      <c r="O12" s="172"/>
      <c r="P12" s="172"/>
      <c r="Q12" s="172"/>
      <c r="R12" s="173"/>
      <c r="S12" s="186"/>
      <c r="T12" s="186"/>
      <c r="U12" s="187"/>
      <c r="V12" s="31" t="s">
        <v>10</v>
      </c>
      <c r="W12" s="29" t="s">
        <v>6</v>
      </c>
      <c r="X12" s="185"/>
      <c r="Y12" s="32" t="s">
        <v>11</v>
      </c>
      <c r="Z12" s="32" t="s">
        <v>20</v>
      </c>
      <c r="AA12" s="185"/>
      <c r="AB12" s="192"/>
      <c r="AC12" s="190"/>
      <c r="AD12" s="181"/>
    </row>
    <row r="13" spans="1:31" ht="15.75" thickBot="1" x14ac:dyDescent="0.3">
      <c r="A13" s="74"/>
      <c r="B13" s="33" t="s">
        <v>133</v>
      </c>
      <c r="C13" s="176" t="s">
        <v>26</v>
      </c>
      <c r="D13" s="34" t="s">
        <v>25</v>
      </c>
      <c r="E13" s="34">
        <v>1</v>
      </c>
      <c r="F13" s="34" t="s">
        <v>24</v>
      </c>
      <c r="G13" s="35"/>
      <c r="H13" s="36"/>
      <c r="I13" s="36"/>
      <c r="J13" s="36"/>
      <c r="K13" s="36"/>
      <c r="L13" s="37"/>
      <c r="M13" s="35"/>
      <c r="N13" s="36"/>
      <c r="O13" s="36"/>
      <c r="P13" s="36"/>
      <c r="Q13" s="36"/>
      <c r="R13" s="37"/>
      <c r="S13" s="76"/>
      <c r="T13" s="76"/>
      <c r="U13" s="34" t="str">
        <f>IF(Notas!C13&gt;5,Notas!C13,IF(Notas!D13&gt;5,Notas!D13,IF(Notas!E13&gt;5,Notas!E13,IF(Notas!F13&gt;5,Notas!F13,IF(Notas!H13&gt;5,Notas!H13,IF(Notas!I13&gt;5,Notas!I13,IF(Notas!J13&gt;5,Notas!J13,IF(Notas!K13&gt;5,Notas!K13,IF(Notas!L13&gt;5,Notas!L13,IF(Notas!M13&gt;5,Notas!M13,IF(Notas!N13&gt;5,Notas!N13,IF(Notas!O13&gt;5,Notas!O13,IF(Notas!P13&gt;5,Notas!P13,IF(Notas!Q13&gt;5,Notas!Q13,IF(Notas!R13&gt;5,Notas!R13,IF(Notas!S13&gt;5,Notas!S13,IF(Notas!T13&gt;5,Notas!T13,IF(Notas!U13&gt;5,Notas!U13,IF(Notas!V13&gt;5,Notas!V13,IF(Notas!W13&gt;5,Notas!W13,IF(Notas!X13&gt;5,Notas!X13,IF(Notas!Y13&gt;5,Notas!Y13,IF(Notas!Z13&gt;5,Notas!Z13,IF(Notas!AA13&gt;5,Notas!AA13,""))))))))))))))))))))))))</f>
        <v/>
      </c>
      <c r="V13" s="34" t="str">
        <f t="shared" ref="V13:V19" si="0">IF(T13=1,"APROBADA",IF(S13=1,"REGULAR",IF(SUM(IF(SUM(IF(G13&lt;&gt;"",VLOOKUP(G13,E$13:T$65,16,FALSE),0),IF(H13&lt;&gt;"",VLOOKUP(H13,E$13:T$65,16,FALSE),0),IF(I13&lt;&gt;"",VLOOKUP(I13,E$13:T$65,16,FALSE),0),IF(J13&lt;&gt;"",VLOOKUP(J13,E$13:T$65,16,FALSE),0),IF(K13&lt;&gt;"",VLOOKUP(K13,E$13:T$65,16,FALSE),0),IF(L13&lt;&gt;"",VLOOKUP(L13,E$13:T$65,16,FALSE),0),)=COUNT(G13:L13),1,0))=1,"CURSAR","FALTA REG.")))</f>
        <v>CURSAR</v>
      </c>
      <c r="W13" s="34" t="str">
        <f t="shared" ref="W13:W19" si="1">IF(V13="REGULAR",IF(SUM(IF(M13&lt;&gt;"",VLOOKUP(M13,$E$13:$T$65,16,FALSE),0),IF(N13&lt;&gt;"",VLOOKUP(N13,$E$13:$T$65,16,FALSE),0),IF(O13&lt;&gt;"",VLOOKUP(O13,$E$13:$T$65,16,FALSE),0),IF(P13&lt;&gt;"",VLOOKUP(P13,$E$13:$T$65,16,FALSE),0),IF(Q13&lt;&gt;"",VLOOKUP(Q13,$E$13:$T$65,16,FALSE),0),IF(R13&lt;&gt;"",VLOOKUP(R13,$E$13:$T$65,16,FALSE),0),)=COUNTA(M13:R13),"RENDIR","FALTA APROB"),"")</f>
        <v/>
      </c>
      <c r="X13" s="34" t="str">
        <f t="shared" ref="X13:X19" si="2">IF(W13="RENDIR",COUNTIF($G$13:$R$65,E13),"")</f>
        <v/>
      </c>
      <c r="Y13" s="46" t="str">
        <f>IF(V13="REGULAR",DATE(A13+3,4,0),"")</f>
        <v/>
      </c>
      <c r="Z13" s="34" t="str">
        <f t="shared" ref="Z13:Z19" ca="1" si="3">IF(V13="REGULAR",DATE(A13+2,0,0)-TODAY(),"")</f>
        <v/>
      </c>
      <c r="AA13" s="34" t="str">
        <f t="shared" ref="AA13:AA18" si="4">IF(Y13:Y65="","",RANK(X13,$X$13:$X$65,0)-COUNTIF($X$13:$X$65,"&lt;0")+COUNTIF(Y$13:Y$13,X13)-1)</f>
        <v/>
      </c>
      <c r="AB13" s="34" t="str">
        <f>IF(X13="","",RANK(Z13,$Z$13:$Z$65,1)-COUNTIF($Z$13:$Z$65,"&lt;0")+COUNTIF($AA$13:AA13,AA13)-1)</f>
        <v/>
      </c>
      <c r="AC13" s="34" t="str">
        <f>IF(AB13="","",(AA13+AB13)*100+AB13)</f>
        <v/>
      </c>
      <c r="AD13" s="47" t="str">
        <f t="shared" ref="AD13:AD18" si="5">IF(AC13="","",RANK(AC13,$AC$13:$AC$65,1))</f>
        <v/>
      </c>
    </row>
    <row r="14" spans="1:31" ht="15.75" thickBot="1" x14ac:dyDescent="0.3">
      <c r="A14" s="74"/>
      <c r="B14" s="33" t="s">
        <v>133</v>
      </c>
      <c r="C14" s="177"/>
      <c r="D14" s="38" t="s">
        <v>25</v>
      </c>
      <c r="E14" s="38">
        <v>2</v>
      </c>
      <c r="F14" s="38" t="s">
        <v>27</v>
      </c>
      <c r="G14" s="39"/>
      <c r="H14" s="40"/>
      <c r="I14" s="40"/>
      <c r="J14" s="40"/>
      <c r="K14" s="40"/>
      <c r="L14" s="33"/>
      <c r="M14" s="39"/>
      <c r="N14" s="40"/>
      <c r="O14" s="40"/>
      <c r="P14" s="40"/>
      <c r="Q14" s="40"/>
      <c r="R14" s="33"/>
      <c r="S14" s="78"/>
      <c r="T14" s="78"/>
      <c r="U14" s="38" t="str">
        <f>IF(Notas!C14&gt;5,Notas!C14,IF(Notas!D14&gt;5,Notas!D14,IF(Notas!E14&gt;5,Notas!E14,IF(Notas!F14&gt;5,Notas!F14,IF(Notas!H14&gt;5,Notas!H14,IF(Notas!I14&gt;5,Notas!I14,IF(Notas!J14&gt;5,Notas!J14,IF(Notas!K14&gt;5,Notas!K14,IF(Notas!L14&gt;5,Notas!L14,IF(Notas!M14&gt;5,Notas!M14,IF(Notas!N14&gt;5,Notas!N14,IF(Notas!O14&gt;5,Notas!O14,IF(Notas!P14&gt;5,Notas!P14,IF(Notas!Q14&gt;5,Notas!Q14,IF(Notas!R14&gt;5,Notas!R14,IF(Notas!S14&gt;5,Notas!S14,IF(Notas!T14&gt;5,Notas!T14,IF(Notas!U14&gt;5,Notas!U14,IF(Notas!V14&gt;5,Notas!V14,IF(Notas!W14&gt;5,Notas!W14,IF(Notas!X14&gt;5,Notas!X14,IF(Notas!Y14&gt;5,Notas!Y14,IF(Notas!Z14&gt;5,Notas!Z14,IF(Notas!AA14&gt;5,Notas!AA14,""))))))))))))))))))))))))</f>
        <v/>
      </c>
      <c r="V14" s="38" t="str">
        <f t="shared" si="0"/>
        <v>CURSAR</v>
      </c>
      <c r="W14" s="38" t="str">
        <f t="shared" si="1"/>
        <v/>
      </c>
      <c r="X14" s="34" t="str">
        <f t="shared" si="2"/>
        <v/>
      </c>
      <c r="Y14" s="46" t="str">
        <f t="shared" ref="Y14:Y65" si="6">IF(V14="REGULAR",DATE(A14+3,4,0),"")</f>
        <v/>
      </c>
      <c r="Z14" s="34" t="str">
        <f t="shared" ca="1" si="3"/>
        <v/>
      </c>
      <c r="AA14" s="34" t="str">
        <f t="shared" si="4"/>
        <v/>
      </c>
      <c r="AB14" s="34" t="str">
        <f>IF(X14="","",RANK(Z14,$Z$13:$Z$65,1)-COUNTIF($Z$13:$Z$65,"&lt;0")+COUNTIF($AA$13:AA14,AA14)-1)</f>
        <v/>
      </c>
      <c r="AC14" s="34" t="str">
        <f t="shared" ref="AC14:AC65" si="7">IF(AB14="","",(AA14+AB14)*100+AB14)</f>
        <v/>
      </c>
      <c r="AD14" s="47" t="str">
        <f t="shared" si="5"/>
        <v/>
      </c>
    </row>
    <row r="15" spans="1:31" ht="15.75" thickBot="1" x14ac:dyDescent="0.3">
      <c r="A15" s="74"/>
      <c r="B15" s="33" t="s">
        <v>134</v>
      </c>
      <c r="C15" s="177"/>
      <c r="D15" s="38" t="s">
        <v>25</v>
      </c>
      <c r="E15" s="38">
        <v>3</v>
      </c>
      <c r="F15" s="38" t="s">
        <v>28</v>
      </c>
      <c r="G15" s="39"/>
      <c r="H15" s="40"/>
      <c r="I15" s="40"/>
      <c r="J15" s="40"/>
      <c r="K15" s="40"/>
      <c r="L15" s="33"/>
      <c r="M15" s="39"/>
      <c r="N15" s="40"/>
      <c r="O15" s="40"/>
      <c r="P15" s="40"/>
      <c r="Q15" s="40"/>
      <c r="R15" s="33"/>
      <c r="S15" s="78"/>
      <c r="T15" s="78"/>
      <c r="U15" s="38" t="str">
        <f>IF(Notas!C15&gt;5,Notas!C15,IF(Notas!D15&gt;5,Notas!D15,IF(Notas!E15&gt;5,Notas!E15,IF(Notas!F15&gt;5,Notas!F15,IF(Notas!H15&gt;5,Notas!H15,IF(Notas!I15&gt;5,Notas!I15,IF(Notas!J15&gt;5,Notas!J15,IF(Notas!K15&gt;5,Notas!K15,IF(Notas!L15&gt;5,Notas!L15,IF(Notas!M15&gt;5,Notas!M15,IF(Notas!N15&gt;5,Notas!N15,IF(Notas!O15&gt;5,Notas!O15,IF(Notas!P15&gt;5,Notas!P15,IF(Notas!Q15&gt;5,Notas!Q15,IF(Notas!R15&gt;5,Notas!R15,IF(Notas!S15&gt;5,Notas!S15,IF(Notas!T15&gt;5,Notas!T15,IF(Notas!U15&gt;5,Notas!U15,IF(Notas!V15&gt;5,Notas!V15,IF(Notas!W15&gt;5,Notas!W15,IF(Notas!X15&gt;5,Notas!X15,IF(Notas!Y15&gt;5,Notas!Y15,IF(Notas!Z15&gt;5,Notas!Z15,IF(Notas!AA15&gt;5,Notas!AA15,""))))))))))))))))))))))))</f>
        <v/>
      </c>
      <c r="V15" s="38" t="str">
        <f t="shared" si="0"/>
        <v>CURSAR</v>
      </c>
      <c r="W15" s="38" t="str">
        <f t="shared" si="1"/>
        <v/>
      </c>
      <c r="X15" s="34" t="str">
        <f t="shared" si="2"/>
        <v/>
      </c>
      <c r="Y15" s="46" t="str">
        <f t="shared" si="6"/>
        <v/>
      </c>
      <c r="Z15" s="34" t="str">
        <f t="shared" ca="1" si="3"/>
        <v/>
      </c>
      <c r="AA15" s="34" t="str">
        <f t="shared" si="4"/>
        <v/>
      </c>
      <c r="AB15" s="34" t="str">
        <f>IF(X15="","",RANK(Z15,$Z$13:$Z$65,1)-COUNTIF($Z$13:$Z$65,"&lt;0")+COUNTIF($AA$13:AA15,AA15)-1)</f>
        <v/>
      </c>
      <c r="AC15" s="34" t="str">
        <f t="shared" si="7"/>
        <v/>
      </c>
      <c r="AD15" s="47" t="str">
        <f t="shared" si="5"/>
        <v/>
      </c>
    </row>
    <row r="16" spans="1:31" ht="15.75" thickBot="1" x14ac:dyDescent="0.3">
      <c r="A16" s="74"/>
      <c r="B16" s="33" t="s">
        <v>134</v>
      </c>
      <c r="C16" s="177"/>
      <c r="D16" s="38" t="s">
        <v>25</v>
      </c>
      <c r="E16" s="38">
        <v>4</v>
      </c>
      <c r="F16" s="38" t="s">
        <v>129</v>
      </c>
      <c r="G16" s="39"/>
      <c r="H16" s="40"/>
      <c r="I16" s="40"/>
      <c r="J16" s="40"/>
      <c r="K16" s="40"/>
      <c r="L16" s="33"/>
      <c r="M16" s="39"/>
      <c r="N16" s="40"/>
      <c r="O16" s="40"/>
      <c r="P16" s="40"/>
      <c r="Q16" s="40"/>
      <c r="R16" s="33"/>
      <c r="S16" s="78"/>
      <c r="T16" s="78"/>
      <c r="U16" s="38" t="str">
        <f>IF(Notas!C16&gt;5,Notas!C16,IF(Notas!D16&gt;5,Notas!D16,IF(Notas!E16&gt;5,Notas!E16,IF(Notas!F16&gt;5,Notas!F16,IF(Notas!H16&gt;5,Notas!H16,IF(Notas!I16&gt;5,Notas!I16,IF(Notas!J16&gt;5,Notas!J16,IF(Notas!K16&gt;5,Notas!K16,IF(Notas!L16&gt;5,Notas!L16,IF(Notas!M16&gt;5,Notas!M16,IF(Notas!N16&gt;5,Notas!N16,IF(Notas!O16&gt;5,Notas!O16,IF(Notas!P16&gt;5,Notas!P16,IF(Notas!Q16&gt;5,Notas!Q16,IF(Notas!R16&gt;5,Notas!R16,IF(Notas!S16&gt;5,Notas!S16,IF(Notas!T16&gt;5,Notas!T16,IF(Notas!U16&gt;5,Notas!U16,IF(Notas!V16&gt;5,Notas!V16,IF(Notas!W16&gt;5,Notas!W16,IF(Notas!X16&gt;5,Notas!X16,IF(Notas!Y16&gt;5,Notas!Y16,IF(Notas!Z16&gt;5,Notas!Z16,IF(Notas!AA16&gt;5,Notas!AA16,""))))))))))))))))))))))))</f>
        <v/>
      </c>
      <c r="V16" s="38" t="str">
        <f t="shared" si="0"/>
        <v>CURSAR</v>
      </c>
      <c r="W16" s="38" t="str">
        <f t="shared" si="1"/>
        <v/>
      </c>
      <c r="X16" s="34" t="str">
        <f t="shared" si="2"/>
        <v/>
      </c>
      <c r="Y16" s="46" t="str">
        <f t="shared" si="6"/>
        <v/>
      </c>
      <c r="Z16" s="34" t="str">
        <f t="shared" ca="1" si="3"/>
        <v/>
      </c>
      <c r="AA16" s="34" t="str">
        <f t="shared" si="4"/>
        <v/>
      </c>
      <c r="AB16" s="34" t="str">
        <f>IF(X16="","",RANK(Z16,$Z$13:$Z$65,1)-COUNTIF($Z$13:$Z$65,"&lt;0")+COUNTIF($AA$13:AA16,AA16)-1)</f>
        <v/>
      </c>
      <c r="AC16" s="34" t="str">
        <f t="shared" si="7"/>
        <v/>
      </c>
      <c r="AD16" s="47" t="str">
        <f t="shared" si="5"/>
        <v/>
      </c>
    </row>
    <row r="17" spans="1:31" ht="15.75" thickBot="1" x14ac:dyDescent="0.3">
      <c r="A17" s="74"/>
      <c r="B17" s="33" t="s">
        <v>135</v>
      </c>
      <c r="C17" s="177"/>
      <c r="D17" s="38" t="s">
        <v>25</v>
      </c>
      <c r="E17" s="38">
        <v>5</v>
      </c>
      <c r="F17" s="38" t="s">
        <v>30</v>
      </c>
      <c r="G17" s="39"/>
      <c r="H17" s="40"/>
      <c r="I17" s="40"/>
      <c r="J17" s="40"/>
      <c r="K17" s="40"/>
      <c r="L17" s="33"/>
      <c r="M17" s="39"/>
      <c r="N17" s="40"/>
      <c r="O17" s="40"/>
      <c r="P17" s="40"/>
      <c r="Q17" s="40"/>
      <c r="R17" s="33"/>
      <c r="S17" s="78"/>
      <c r="T17" s="78"/>
      <c r="U17" s="38" t="str">
        <f>IF(Notas!C17&gt;5,Notas!C17,IF(Notas!D17&gt;5,Notas!D17,IF(Notas!E17&gt;5,Notas!E17,IF(Notas!F17&gt;5,Notas!F17,IF(Notas!H17&gt;5,Notas!H17,IF(Notas!I17&gt;5,Notas!I17,IF(Notas!J17&gt;5,Notas!J17,IF(Notas!K17&gt;5,Notas!K17,IF(Notas!L17&gt;5,Notas!L17,IF(Notas!M17&gt;5,Notas!M17,IF(Notas!N17&gt;5,Notas!N17,IF(Notas!O17&gt;5,Notas!O17,IF(Notas!P17&gt;5,Notas!P17,IF(Notas!Q17&gt;5,Notas!Q17,IF(Notas!R17&gt;5,Notas!R17,IF(Notas!S17&gt;5,Notas!S17,IF(Notas!T17&gt;5,Notas!T17,IF(Notas!U17&gt;5,Notas!U17,IF(Notas!V17&gt;5,Notas!V17,IF(Notas!W17&gt;5,Notas!W17,IF(Notas!X17&gt;5,Notas!X17,IF(Notas!Y17&gt;5,Notas!Y17,IF(Notas!Z17&gt;5,Notas!Z17,IF(Notas!AA17&gt;5,Notas!AA17,""))))))))))))))))))))))))</f>
        <v/>
      </c>
      <c r="V17" s="38" t="str">
        <f t="shared" si="0"/>
        <v>CURSAR</v>
      </c>
      <c r="W17" s="38" t="str">
        <f t="shared" si="1"/>
        <v/>
      </c>
      <c r="X17" s="34" t="str">
        <f t="shared" si="2"/>
        <v/>
      </c>
      <c r="Y17" s="46" t="str">
        <f t="shared" si="6"/>
        <v/>
      </c>
      <c r="Z17" s="34" t="str">
        <f t="shared" ca="1" si="3"/>
        <v/>
      </c>
      <c r="AA17" s="34" t="str">
        <f t="shared" si="4"/>
        <v/>
      </c>
      <c r="AB17" s="34" t="str">
        <f>IF(X17="","",RANK(Z17,$Z$13:$Z$65,1)-COUNTIF($Z$13:$Z$65,"&lt;0")+COUNTIF($AA$13:AA17,AA17)-1)</f>
        <v/>
      </c>
      <c r="AC17" s="34" t="str">
        <f t="shared" si="7"/>
        <v/>
      </c>
      <c r="AD17" s="47" t="str">
        <f t="shared" si="5"/>
        <v/>
      </c>
    </row>
    <row r="18" spans="1:31" ht="15.75" thickBot="1" x14ac:dyDescent="0.3">
      <c r="A18" s="74"/>
      <c r="B18" s="33" t="s">
        <v>136</v>
      </c>
      <c r="C18" s="177"/>
      <c r="D18" s="38" t="s">
        <v>33</v>
      </c>
      <c r="E18" s="38">
        <v>39</v>
      </c>
      <c r="F18" s="38" t="s">
        <v>31</v>
      </c>
      <c r="G18" s="39"/>
      <c r="H18" s="40"/>
      <c r="I18" s="40"/>
      <c r="J18" s="40"/>
      <c r="K18" s="40"/>
      <c r="L18" s="33"/>
      <c r="M18" s="39"/>
      <c r="N18" s="40"/>
      <c r="O18" s="40"/>
      <c r="P18" s="40"/>
      <c r="Q18" s="40"/>
      <c r="R18" s="33"/>
      <c r="S18" s="78"/>
      <c r="T18" s="78"/>
      <c r="U18" s="38" t="str">
        <f>IF(Notas!C18&gt;5,Notas!C18,IF(Notas!D18&gt;5,Notas!D18,IF(Notas!E18&gt;5,Notas!E18,IF(Notas!F18&gt;5,Notas!F18,IF(Notas!H18&gt;5,Notas!H18,IF(Notas!I18&gt;5,Notas!I18,IF(Notas!J18&gt;5,Notas!J18,IF(Notas!K18&gt;5,Notas!K18,IF(Notas!L18&gt;5,Notas!L18,IF(Notas!M18&gt;5,Notas!M18,IF(Notas!N18&gt;5,Notas!N18,IF(Notas!O18&gt;5,Notas!O18,IF(Notas!P18&gt;5,Notas!P18,IF(Notas!Q18&gt;5,Notas!Q18,IF(Notas!R18&gt;5,Notas!R18,IF(Notas!S18&gt;5,Notas!S18,IF(Notas!T18&gt;5,Notas!T18,IF(Notas!U18&gt;5,Notas!U18,IF(Notas!V18&gt;5,Notas!V18,IF(Notas!W18&gt;5,Notas!W18,IF(Notas!X18&gt;5,Notas!X18,IF(Notas!Y18&gt;5,Notas!Y18,IF(Notas!Z18&gt;5,Notas!Z18,IF(Notas!AA18&gt;5,Notas!AA18,""))))))))))))))))))))))))</f>
        <v/>
      </c>
      <c r="V18" s="38" t="str">
        <f t="shared" si="0"/>
        <v>CURSAR</v>
      </c>
      <c r="W18" s="38" t="str">
        <f t="shared" si="1"/>
        <v/>
      </c>
      <c r="X18" s="34" t="str">
        <f t="shared" si="2"/>
        <v/>
      </c>
      <c r="Y18" s="46" t="str">
        <f t="shared" si="6"/>
        <v/>
      </c>
      <c r="Z18" s="34" t="str">
        <f t="shared" ca="1" si="3"/>
        <v/>
      </c>
      <c r="AA18" s="34" t="str">
        <f t="shared" si="4"/>
        <v/>
      </c>
      <c r="AB18" s="34" t="str">
        <f>IF(X18="","",RANK(Z18,$Z$13:$Z$65,1)-COUNTIF($Z$13:$Z$65,"&lt;0")+COUNTIF($AA$13:AA18,AA18)-1)</f>
        <v/>
      </c>
      <c r="AC18" s="34" t="str">
        <f t="shared" si="7"/>
        <v/>
      </c>
      <c r="AD18" s="47" t="str">
        <f t="shared" si="5"/>
        <v/>
      </c>
    </row>
    <row r="19" spans="1:31" ht="15.75" thickBot="1" x14ac:dyDescent="0.3">
      <c r="A19" s="74"/>
      <c r="B19" s="41" t="s">
        <v>136</v>
      </c>
      <c r="C19" s="178"/>
      <c r="D19" s="42" t="s">
        <v>33</v>
      </c>
      <c r="E19" s="42">
        <v>40</v>
      </c>
      <c r="F19" s="42" t="s">
        <v>32</v>
      </c>
      <c r="G19" s="43"/>
      <c r="H19" s="44"/>
      <c r="I19" s="44"/>
      <c r="J19" s="44"/>
      <c r="K19" s="44"/>
      <c r="L19" s="45"/>
      <c r="M19" s="43"/>
      <c r="N19" s="44"/>
      <c r="O19" s="44"/>
      <c r="P19" s="44"/>
      <c r="Q19" s="44"/>
      <c r="R19" s="45"/>
      <c r="S19" s="80"/>
      <c r="T19" s="80"/>
      <c r="U19" s="42" t="str">
        <f>IF(Notas!C19&gt;5,Notas!C19,IF(Notas!D19&gt;5,Notas!D19,IF(Notas!E19&gt;5,Notas!E19,IF(Notas!F19&gt;5,Notas!F19,IF(Notas!H19&gt;5,Notas!H19,IF(Notas!I19&gt;5,Notas!I19,IF(Notas!J19&gt;5,Notas!J19,IF(Notas!K19&gt;5,Notas!K19,IF(Notas!L19&gt;5,Notas!L19,IF(Notas!M19&gt;5,Notas!M19,IF(Notas!N19&gt;5,Notas!N19,IF(Notas!O19&gt;5,Notas!O19,IF(Notas!P19&gt;5,Notas!P19,IF(Notas!Q19&gt;5,Notas!Q19,IF(Notas!R19&gt;5,Notas!R19,IF(Notas!S19&gt;5,Notas!S19,IF(Notas!T19&gt;5,Notas!T19,IF(Notas!U19&gt;5,Notas!U19,IF(Notas!V19&gt;5,Notas!V19,IF(Notas!W19&gt;5,Notas!W19,IF(Notas!X19&gt;5,Notas!X19,IF(Notas!Y19&gt;5,Notas!Y19,IF(Notas!Z19&gt;5,Notas!Z19,IF(Notas!AA19&gt;5,Notas!AA19,""))))))))))))))))))))))))</f>
        <v/>
      </c>
      <c r="V19" s="42" t="str">
        <f t="shared" si="0"/>
        <v>CURSAR</v>
      </c>
      <c r="W19" s="42" t="str">
        <f t="shared" si="1"/>
        <v/>
      </c>
      <c r="X19" s="34" t="str">
        <f t="shared" si="2"/>
        <v/>
      </c>
      <c r="Y19" s="46" t="str">
        <f t="shared" si="6"/>
        <v/>
      </c>
      <c r="Z19" s="34" t="str">
        <f t="shared" ca="1" si="3"/>
        <v/>
      </c>
      <c r="AA19" s="34" t="str">
        <f>IF(Y19:Y71="","",RANK(X19,$X$13:$X$65,0)-COUNTIF($X$13:$X$65,"&lt;0")+COUNTIF(Y$13:Y$13,X19)-1)</f>
        <v/>
      </c>
      <c r="AB19" s="34" t="str">
        <f>IF(X19="","",RANK(Z19,$Z$13:$Z$65,1)-COUNTIF($Z$13:$Z$65,"&lt;0")+COUNTIF($AA$13:AA19,AA19)-1)</f>
        <v/>
      </c>
      <c r="AC19" s="34" t="str">
        <f t="shared" si="7"/>
        <v/>
      </c>
      <c r="AD19" s="47" t="str">
        <f>IF(AC19="","",RANK(AC19,$AC$13:$AC$65,1))</f>
        <v/>
      </c>
    </row>
    <row r="20" spans="1:31" ht="15.75" customHeight="1" thickBot="1" x14ac:dyDescent="0.3">
      <c r="A20" s="171"/>
      <c r="B20" s="172"/>
      <c r="C20" s="172"/>
      <c r="D20" s="173"/>
      <c r="E20" s="172" t="s">
        <v>128</v>
      </c>
      <c r="F20" s="173"/>
      <c r="G20" s="159" t="str">
        <f>IF(COUNTIF(T13:T19,1)&gt;3,"Regimen de Promoción Aprobado","Regimen de Promoción No Aprobado")</f>
        <v>Regimen de Promoción No Aprobado</v>
      </c>
      <c r="H20" s="160"/>
      <c r="I20" s="160"/>
      <c r="J20" s="160"/>
      <c r="K20" s="160"/>
      <c r="L20" s="160"/>
      <c r="M20" s="160"/>
      <c r="N20" s="160"/>
      <c r="O20" s="160"/>
      <c r="P20" s="160"/>
      <c r="Q20" s="160"/>
      <c r="R20" s="160"/>
      <c r="S20" s="160"/>
      <c r="T20" s="160"/>
      <c r="U20" s="160"/>
      <c r="V20" s="160"/>
      <c r="W20" s="160"/>
      <c r="X20" s="175"/>
      <c r="Y20" s="175"/>
      <c r="Z20" s="175"/>
      <c r="AA20" s="175"/>
      <c r="AB20" s="175"/>
      <c r="AC20" s="175"/>
      <c r="AD20" s="175"/>
      <c r="AE20" s="17"/>
    </row>
    <row r="21" spans="1:31" ht="15.75" thickBot="1" x14ac:dyDescent="0.3">
      <c r="A21" s="77"/>
      <c r="B21" s="37" t="s">
        <v>137</v>
      </c>
      <c r="C21" s="176" t="s">
        <v>35</v>
      </c>
      <c r="D21" s="34" t="s">
        <v>25</v>
      </c>
      <c r="E21" s="34">
        <v>6</v>
      </c>
      <c r="F21" s="34" t="s">
        <v>36</v>
      </c>
      <c r="G21" s="35">
        <v>1</v>
      </c>
      <c r="H21" s="36">
        <v>3</v>
      </c>
      <c r="I21" s="36">
        <v>4</v>
      </c>
      <c r="J21" s="36"/>
      <c r="K21" s="36"/>
      <c r="L21" s="37"/>
      <c r="M21" s="35">
        <v>1</v>
      </c>
      <c r="N21" s="36">
        <v>3</v>
      </c>
      <c r="O21" s="36">
        <v>4</v>
      </c>
      <c r="P21" s="36"/>
      <c r="Q21" s="36"/>
      <c r="R21" s="37"/>
      <c r="S21" s="76"/>
      <c r="T21" s="76"/>
      <c r="U21" s="34" t="str">
        <f>IF(Notas!C20&gt;5,Notas!C20,IF(Notas!D20&gt;5,Notas!D20,IF(Notas!E20&gt;5,Notas!E20,IF(Notas!F20&gt;5,Notas!F20,IF(Notas!G20&gt;5,Notas!G20,IF(Notas!H20&gt;5,Notas!H20,IF(Notas!I20&gt;5,Notas!I20,IF(Notas!J20&gt;5,Notas!J20,IF(Notas!K20&gt;5,Notas!K20,IF(Notas!L20&gt;5,Notas!L20,IF(Notas!M20&gt;5,Notas!M20,IF(Notas!N20&gt;5,Notas!N20,IF(Notas!O20&gt;5,Notas!O20,IF(Notas!P20&gt;5,Notas!P20,IF(Notas!Q20&gt;5,Notas!Q20,IF(Notas!R20&gt;5,Notas!R20,IF(Notas!S20&gt;5,Notas!S20,IF(Notas!T20&gt;5,Notas!T20,IF(Notas!U20&gt;5,Notas!U20,IF(Notas!V20&gt;5,Notas!V20,IF(Notas!W20&gt;5,Notas!W20,IF(Notas!X20&gt;5,Notas!X20,IF(Notas!Y20&gt;5,Notas!Y20,IF(Notas!Z20&gt;5,Notas!Z20,IF(Notas!AA20&gt;5,Notas!AA20,"")))))))))))))))))))))))))</f>
        <v/>
      </c>
      <c r="V21" s="34" t="str">
        <f t="shared" ref="V21:V27" si="8">IF(T21=1,"APROBADA",IF(S21=1,"REGULAR",IF(SUM(IF(SUM(IF(G21&lt;&gt;"",VLOOKUP(G21,E$13:T$65,16,FALSE),0),IF(H21&lt;&gt;"",VLOOKUP(H21,E$13:T$65,16,FALSE),0),IF(I21&lt;&gt;"",VLOOKUP(I21,E$13:T$65,16,FALSE),0),IF(J21&lt;&gt;"",VLOOKUP(J21,E$13:T$65,16,FALSE),0),IF(K21&lt;&gt;"",VLOOKUP(K21,E$13:T$65,16,FALSE),0),IF(L21&lt;&gt;"",VLOOKUP(L21,E$13:T$65,16,FALSE),0),)=COUNT(G21:L21),1,0))=1,"CURSAR","FALTA REG.")))</f>
        <v>FALTA REG.</v>
      </c>
      <c r="W21" s="34" t="str">
        <f t="shared" ref="W21:W27" si="9">IF(V21="REGULAR",IF(SUM(IF(M21&lt;&gt;"",VLOOKUP(M21,$E$13:$T$65,16,FALSE),0),IF(N21&lt;&gt;"",VLOOKUP(N21,$E$13:$T$65,16,FALSE),0),IF(O21&lt;&gt;"",VLOOKUP(O21,$E$13:$T$65,16,FALSE),0),IF(P21&lt;&gt;"",VLOOKUP(P21,$E$13:$T$65,16,FALSE),0),IF(Q21&lt;&gt;"",VLOOKUP(Q21,$E$13:$T$65,16,FALSE),0),IF(R21&lt;&gt;"",VLOOKUP(R21,$E$13:$T$65,16,FALSE),0),)=COUNTA(M21:R21),"RENDIR","FALTA APROB"),"")</f>
        <v/>
      </c>
      <c r="X21" s="34" t="str">
        <f>IF(W21="RENDIR",COUNTIF($G$13:$R$65,E21),"")</f>
        <v/>
      </c>
      <c r="Y21" s="46" t="str">
        <f t="shared" si="6"/>
        <v/>
      </c>
      <c r="Z21" s="34" t="str">
        <f ca="1">IF(V21="REGULAR",DATE(A21+2,0,0)-TODAY(),"")</f>
        <v/>
      </c>
      <c r="AA21" s="34" t="str">
        <f>IF(Y21:Y73="","",RANK(X21,$X$13:$X$65,0)-COUNTIF($X$13:$X$65,"&lt;0")+COUNTIF(Y$13:Y$13,Y21)-1)</f>
        <v/>
      </c>
      <c r="AB21" s="34" t="str">
        <f>IF(X21="","",RANK(Z21,$Z$13:$Z$65,1)-COUNTIF($Z$13:$Z$65,"&lt;0")+COUNTIF($AA$13:AA21,AA21)-1)</f>
        <v/>
      </c>
      <c r="AC21" s="34" t="str">
        <f t="shared" si="7"/>
        <v/>
      </c>
      <c r="AD21" s="47" t="str">
        <f>IF(AC21="","",RANK(AC21,$AC$13:$AC$65,1))</f>
        <v/>
      </c>
    </row>
    <row r="22" spans="1:31" ht="15.75" thickBot="1" x14ac:dyDescent="0.3">
      <c r="A22" s="77"/>
      <c r="B22" s="33" t="s">
        <v>136</v>
      </c>
      <c r="C22" s="177"/>
      <c r="D22" s="38" t="s">
        <v>25</v>
      </c>
      <c r="E22" s="38">
        <v>7</v>
      </c>
      <c r="F22" s="38" t="s">
        <v>37</v>
      </c>
      <c r="G22" s="39">
        <v>2</v>
      </c>
      <c r="H22" s="40">
        <v>4</v>
      </c>
      <c r="I22" s="40"/>
      <c r="J22" s="40"/>
      <c r="K22" s="40"/>
      <c r="L22" s="33"/>
      <c r="M22" s="39">
        <v>2</v>
      </c>
      <c r="N22" s="40">
        <v>4</v>
      </c>
      <c r="O22" s="40"/>
      <c r="P22" s="40"/>
      <c r="Q22" s="40"/>
      <c r="R22" s="33"/>
      <c r="S22" s="78"/>
      <c r="T22" s="78"/>
      <c r="U22" s="38" t="str">
        <f>IF(Notas!C21&gt;5,Notas!C21,IF(Notas!D21&gt;5,Notas!D21,IF(Notas!E21&gt;5,Notas!E21,IF(Notas!F21&gt;5,Notas!F21,IF(Notas!G21&gt;5,Notas!G21,IF(Notas!H21&gt;5,Notas!H21,IF(Notas!I21&gt;5,Notas!I21,IF(Notas!J21&gt;5,Notas!J21,IF(Notas!K21&gt;5,Notas!K21,IF(Notas!L21&gt;5,Notas!L21,IF(Notas!M21&gt;5,Notas!M21,IF(Notas!N21&gt;5,Notas!N21,IF(Notas!O21&gt;5,Notas!O21,IF(Notas!P21&gt;5,Notas!P21,IF(Notas!Q21&gt;5,Notas!Q21,IF(Notas!R21&gt;5,Notas!R21,IF(Notas!S21&gt;5,Notas!S21,IF(Notas!T21&gt;5,Notas!T21,IF(Notas!U21&gt;5,Notas!U21,IF(Notas!V21&gt;5,Notas!V21,IF(Notas!W21&gt;5,Notas!W21,IF(Notas!X21&gt;5,Notas!X21,IF(Notas!Y21&gt;5,Notas!Y21,IF(Notas!Z21&gt;5,Notas!Z21,IF(Notas!AA21&gt;5,Notas!AA21,"")))))))))))))))))))))))))</f>
        <v/>
      </c>
      <c r="V22" s="38" t="str">
        <f t="shared" si="8"/>
        <v>FALTA REG.</v>
      </c>
      <c r="W22" s="38" t="str">
        <f t="shared" si="9"/>
        <v/>
      </c>
      <c r="X22" s="34" t="str">
        <f t="shared" ref="X22:X65" si="10">IF(W22="RENDIR",COUNTIF($G$13:$R$65,E22),"")</f>
        <v/>
      </c>
      <c r="Y22" s="46" t="str">
        <f t="shared" si="6"/>
        <v/>
      </c>
      <c r="Z22" s="34" t="str">
        <f t="shared" ref="Z22:Z65" ca="1" si="11">IF(V22="REGULAR",DATE(A22+2,0,0)-TODAY(),"")</f>
        <v/>
      </c>
      <c r="AA22" s="34" t="str">
        <f t="shared" ref="AA22:AA65" si="12">IF(Y22:Y74="","",RANK(X22,$X$13:$X$65,0)-COUNTIF($X$13:$X$65,"&lt;0")+COUNTIF(Y$13:Y$13,Y22)-1)</f>
        <v/>
      </c>
      <c r="AB22" s="34" t="str">
        <f>IF(X22="","",RANK(Z22,$Z$13:$Z$65,1)-COUNTIF($Z$13:$Z$65,"&lt;0")+COUNTIF($AA$13:AA22,AA22)-1)</f>
        <v/>
      </c>
      <c r="AC22" s="34" t="str">
        <f t="shared" si="7"/>
        <v/>
      </c>
      <c r="AD22" s="47" t="str">
        <f t="shared" ref="AD22:AD65" si="13">IF(AC22="","",RANK(AC22,$AC$13:$AC$65,1))</f>
        <v/>
      </c>
    </row>
    <row r="23" spans="1:31" ht="15.75" thickBot="1" x14ac:dyDescent="0.3">
      <c r="A23" s="77"/>
      <c r="B23" s="33" t="s">
        <v>133</v>
      </c>
      <c r="C23" s="177"/>
      <c r="D23" s="38" t="s">
        <v>33</v>
      </c>
      <c r="E23" s="38">
        <v>8</v>
      </c>
      <c r="F23" s="38" t="s">
        <v>38</v>
      </c>
      <c r="G23" s="39">
        <v>1</v>
      </c>
      <c r="H23" s="40">
        <v>4</v>
      </c>
      <c r="I23" s="40"/>
      <c r="J23" s="40"/>
      <c r="K23" s="40"/>
      <c r="L23" s="33"/>
      <c r="M23" s="39">
        <v>1</v>
      </c>
      <c r="N23" s="40">
        <v>4</v>
      </c>
      <c r="O23" s="40"/>
      <c r="P23" s="40"/>
      <c r="Q23" s="40"/>
      <c r="R23" s="33"/>
      <c r="S23" s="78"/>
      <c r="T23" s="78"/>
      <c r="U23" s="38" t="str">
        <f>IF(Notas!C22&gt;5,Notas!C22,IF(Notas!D22&gt;5,Notas!D22,IF(Notas!E22&gt;5,Notas!E22,IF(Notas!F22&gt;5,Notas!F22,IF(Notas!G22&gt;5,Notas!G22,IF(Notas!H22&gt;5,Notas!H22,IF(Notas!I22&gt;5,Notas!I22,IF(Notas!J22&gt;5,Notas!J22,IF(Notas!K22&gt;5,Notas!K22,IF(Notas!L22&gt;5,Notas!L22,IF(Notas!M22&gt;5,Notas!M22,IF(Notas!N22&gt;5,Notas!N22,IF(Notas!O22&gt;5,Notas!O22,IF(Notas!P22&gt;5,Notas!P22,IF(Notas!Q22&gt;5,Notas!Q22,IF(Notas!R22&gt;5,Notas!R22,IF(Notas!S22&gt;5,Notas!S22,IF(Notas!T22&gt;5,Notas!T22,IF(Notas!U22&gt;5,Notas!U22,IF(Notas!V22&gt;5,Notas!V22,IF(Notas!W22&gt;5,Notas!W22,IF(Notas!X22&gt;5,Notas!X22,IF(Notas!Y22&gt;5,Notas!Y22,IF(Notas!Z22&gt;5,Notas!Z22,IF(Notas!AA22&gt;5,Notas!AA22,"")))))))))))))))))))))))))</f>
        <v/>
      </c>
      <c r="V23" s="38" t="str">
        <f t="shared" si="8"/>
        <v>FALTA REG.</v>
      </c>
      <c r="W23" s="38" t="str">
        <f t="shared" si="9"/>
        <v/>
      </c>
      <c r="X23" s="34" t="str">
        <f t="shared" si="10"/>
        <v/>
      </c>
      <c r="Y23" s="46" t="str">
        <f t="shared" si="6"/>
        <v/>
      </c>
      <c r="Z23" s="34" t="str">
        <f t="shared" ca="1" si="11"/>
        <v/>
      </c>
      <c r="AA23" s="34" t="str">
        <f t="shared" si="12"/>
        <v/>
      </c>
      <c r="AB23" s="34" t="str">
        <f>IF(X23="","",RANK(Z23,$Z$13:$Z$65,1)-COUNTIF($Z$13:$Z$65,"&lt;0")+COUNTIF($AA$13:AA23,AA23)-1)</f>
        <v/>
      </c>
      <c r="AC23" s="34" t="str">
        <f t="shared" si="7"/>
        <v/>
      </c>
      <c r="AD23" s="47" t="str">
        <f t="shared" si="13"/>
        <v/>
      </c>
    </row>
    <row r="24" spans="1:31" ht="15.75" thickBot="1" x14ac:dyDescent="0.3">
      <c r="A24" s="77"/>
      <c r="B24" s="33" t="s">
        <v>133</v>
      </c>
      <c r="C24" s="177"/>
      <c r="D24" s="38" t="s">
        <v>25</v>
      </c>
      <c r="E24" s="38">
        <v>9</v>
      </c>
      <c r="F24" s="38" t="s">
        <v>39</v>
      </c>
      <c r="G24" s="39">
        <v>1</v>
      </c>
      <c r="H24" s="40">
        <v>2</v>
      </c>
      <c r="I24" s="40">
        <v>5</v>
      </c>
      <c r="J24" s="40"/>
      <c r="K24" s="40"/>
      <c r="L24" s="33"/>
      <c r="M24" s="39">
        <v>1</v>
      </c>
      <c r="N24" s="40">
        <v>2</v>
      </c>
      <c r="O24" s="40">
        <v>5</v>
      </c>
      <c r="P24" s="40"/>
      <c r="Q24" s="40"/>
      <c r="R24" s="33"/>
      <c r="S24" s="78"/>
      <c r="T24" s="78"/>
      <c r="U24" s="38" t="str">
        <f>IF(Notas!C23&gt;5,Notas!C23,IF(Notas!D23&gt;5,Notas!D23,IF(Notas!E23&gt;5,Notas!E23,IF(Notas!F23&gt;5,Notas!F23,IF(Notas!G23&gt;5,Notas!G23,IF(Notas!H23&gt;5,Notas!H23,IF(Notas!I23&gt;5,Notas!I23,IF(Notas!J23&gt;5,Notas!J23,IF(Notas!K23&gt;5,Notas!K23,IF(Notas!L23&gt;5,Notas!L23,IF(Notas!M23&gt;5,Notas!M23,IF(Notas!N23&gt;5,Notas!N23,IF(Notas!O23&gt;5,Notas!O23,IF(Notas!P23&gt;5,Notas!P23,IF(Notas!Q23&gt;5,Notas!Q23,IF(Notas!R23&gt;5,Notas!R23,IF(Notas!S23&gt;5,Notas!S23,IF(Notas!T23&gt;5,Notas!T23,IF(Notas!U23&gt;5,Notas!U23,IF(Notas!V23&gt;5,Notas!V23,IF(Notas!W23&gt;5,Notas!W23,IF(Notas!X23&gt;5,Notas!X23,IF(Notas!Y23&gt;5,Notas!Y23,IF(Notas!Z23&gt;5,Notas!Z23,IF(Notas!AA23&gt;5,Notas!AA23,"")))))))))))))))))))))))))</f>
        <v/>
      </c>
      <c r="V24" s="38" t="str">
        <f t="shared" si="8"/>
        <v>FALTA REG.</v>
      </c>
      <c r="W24" s="38" t="str">
        <f t="shared" si="9"/>
        <v/>
      </c>
      <c r="X24" s="34" t="str">
        <f t="shared" si="10"/>
        <v/>
      </c>
      <c r="Y24" s="46" t="str">
        <f t="shared" si="6"/>
        <v/>
      </c>
      <c r="Z24" s="34" t="str">
        <f t="shared" ca="1" si="11"/>
        <v/>
      </c>
      <c r="AA24" s="34" t="str">
        <f t="shared" si="12"/>
        <v/>
      </c>
      <c r="AB24" s="34" t="str">
        <f>IF(X24="","",RANK(Z24,$Z$13:$Z$65,1)-COUNTIF($Z$13:$Z$65,"&lt;0")+COUNTIF($AA$13:AA24,AA24)-1)</f>
        <v/>
      </c>
      <c r="AC24" s="34" t="str">
        <f t="shared" si="7"/>
        <v/>
      </c>
      <c r="AD24" s="47" t="str">
        <f t="shared" si="13"/>
        <v/>
      </c>
    </row>
    <row r="25" spans="1:31" ht="15.75" thickBot="1" x14ac:dyDescent="0.3">
      <c r="A25" s="77"/>
      <c r="B25" s="33" t="s">
        <v>134</v>
      </c>
      <c r="C25" s="177"/>
      <c r="D25" s="38" t="s">
        <v>25</v>
      </c>
      <c r="E25" s="38">
        <v>10</v>
      </c>
      <c r="F25" s="38" t="s">
        <v>40</v>
      </c>
      <c r="G25" s="39">
        <v>1</v>
      </c>
      <c r="H25" s="40">
        <v>2</v>
      </c>
      <c r="I25" s="40"/>
      <c r="J25" s="40"/>
      <c r="K25" s="40"/>
      <c r="L25" s="33"/>
      <c r="M25" s="39">
        <v>1</v>
      </c>
      <c r="N25" s="40">
        <v>2</v>
      </c>
      <c r="O25" s="40"/>
      <c r="P25" s="40"/>
      <c r="Q25" s="40"/>
      <c r="R25" s="33"/>
      <c r="S25" s="78"/>
      <c r="T25" s="78"/>
      <c r="U25" s="38" t="str">
        <f>IF(Notas!C24&gt;5,Notas!C24,IF(Notas!D24&gt;5,Notas!D24,IF(Notas!E24&gt;5,Notas!E24,IF(Notas!F24&gt;5,Notas!F24,IF(Notas!G24&gt;5,Notas!G24,IF(Notas!H24&gt;5,Notas!H24,IF(Notas!I24&gt;5,Notas!I24,IF(Notas!J24&gt;5,Notas!J24,IF(Notas!K24&gt;5,Notas!K24,IF(Notas!L24&gt;5,Notas!L24,IF(Notas!M24&gt;5,Notas!M24,IF(Notas!N24&gt;5,Notas!N24,IF(Notas!O24&gt;5,Notas!O24,IF(Notas!P24&gt;5,Notas!P24,IF(Notas!Q24&gt;5,Notas!Q24,IF(Notas!R24&gt;5,Notas!R24,IF(Notas!S24&gt;5,Notas!S24,IF(Notas!T24&gt;5,Notas!T24,IF(Notas!U24&gt;5,Notas!U24,IF(Notas!V24&gt;5,Notas!V24,IF(Notas!W24&gt;5,Notas!W24,IF(Notas!X24&gt;5,Notas!X24,IF(Notas!Y24&gt;5,Notas!Y24,IF(Notas!Z24&gt;5,Notas!Z24,IF(Notas!AA24&gt;5,Notas!AA24,"")))))))))))))))))))))))))</f>
        <v/>
      </c>
      <c r="V25" s="38" t="str">
        <f t="shared" si="8"/>
        <v>FALTA REG.</v>
      </c>
      <c r="W25" s="38" t="str">
        <f t="shared" si="9"/>
        <v/>
      </c>
      <c r="X25" s="34" t="str">
        <f t="shared" si="10"/>
        <v/>
      </c>
      <c r="Y25" s="46" t="str">
        <f t="shared" si="6"/>
        <v/>
      </c>
      <c r="Z25" s="34" t="str">
        <f t="shared" ca="1" si="11"/>
        <v/>
      </c>
      <c r="AA25" s="34" t="str">
        <f t="shared" si="12"/>
        <v/>
      </c>
      <c r="AB25" s="34" t="str">
        <f>IF(X25="","",RANK(Z25,$Z$13:$Z$65,1)-COUNTIF($Z$13:$Z$65,"&lt;0")+COUNTIF($AA$13:AA25,AA25)-1)</f>
        <v/>
      </c>
      <c r="AC25" s="34" t="str">
        <f t="shared" si="7"/>
        <v/>
      </c>
      <c r="AD25" s="47" t="str">
        <f t="shared" si="13"/>
        <v/>
      </c>
    </row>
    <row r="26" spans="1:31" ht="15.75" thickBot="1" x14ac:dyDescent="0.3">
      <c r="A26" s="77"/>
      <c r="B26" s="33" t="s">
        <v>135</v>
      </c>
      <c r="C26" s="177"/>
      <c r="D26" s="38" t="s">
        <v>25</v>
      </c>
      <c r="E26" s="38">
        <v>11</v>
      </c>
      <c r="F26" s="38" t="s">
        <v>41</v>
      </c>
      <c r="G26" s="39">
        <v>1</v>
      </c>
      <c r="H26" s="40">
        <v>2</v>
      </c>
      <c r="I26" s="40"/>
      <c r="J26" s="40"/>
      <c r="K26" s="40"/>
      <c r="L26" s="33"/>
      <c r="M26" s="39">
        <v>1</v>
      </c>
      <c r="N26" s="40">
        <v>2</v>
      </c>
      <c r="O26" s="40"/>
      <c r="P26" s="40"/>
      <c r="Q26" s="40"/>
      <c r="R26" s="33"/>
      <c r="S26" s="78"/>
      <c r="T26" s="78"/>
      <c r="U26" s="38" t="str">
        <f>IF(Notas!C25&gt;5,Notas!C25,IF(Notas!D25&gt;5,Notas!D25,IF(Notas!E25&gt;5,Notas!E25,IF(Notas!F25&gt;5,Notas!F25,IF(Notas!G25&gt;5,Notas!G25,IF(Notas!H25&gt;5,Notas!H25,IF(Notas!I25&gt;5,Notas!I25,IF(Notas!J25&gt;5,Notas!J25,IF(Notas!K25&gt;5,Notas!K25,IF(Notas!L25&gt;5,Notas!L25,IF(Notas!M25&gt;5,Notas!M25,IF(Notas!N25&gt;5,Notas!N25,IF(Notas!O25&gt;5,Notas!O25,IF(Notas!P25&gt;5,Notas!P25,IF(Notas!Q25&gt;5,Notas!Q25,IF(Notas!R25&gt;5,Notas!R25,IF(Notas!S25&gt;5,Notas!S25,IF(Notas!T25&gt;5,Notas!T25,IF(Notas!U25&gt;5,Notas!U25,IF(Notas!V25&gt;5,Notas!V25,IF(Notas!W25&gt;5,Notas!W25,IF(Notas!X25&gt;5,Notas!X25,IF(Notas!Y25&gt;5,Notas!Y25,IF(Notas!Z25&gt;5,Notas!Z25,IF(Notas!AA25&gt;5,Notas!AA25,"")))))))))))))))))))))))))</f>
        <v/>
      </c>
      <c r="V26" s="38" t="str">
        <f t="shared" si="8"/>
        <v>FALTA REG.</v>
      </c>
      <c r="W26" s="38" t="str">
        <f t="shared" si="9"/>
        <v/>
      </c>
      <c r="X26" s="34" t="str">
        <f t="shared" si="10"/>
        <v/>
      </c>
      <c r="Y26" s="46" t="str">
        <f t="shared" si="6"/>
        <v/>
      </c>
      <c r="Z26" s="34" t="str">
        <f t="shared" ca="1" si="11"/>
        <v/>
      </c>
      <c r="AA26" s="34" t="str">
        <f t="shared" si="12"/>
        <v/>
      </c>
      <c r="AB26" s="34" t="str">
        <f>IF(X26="","",RANK(Z26,$Z$13:$Z$65,1)-COUNTIF($Z$13:$Z$65,"&lt;0")+COUNTIF($AA$13:AA26,AA26)-1)</f>
        <v/>
      </c>
      <c r="AC26" s="34" t="str">
        <f t="shared" si="7"/>
        <v/>
      </c>
      <c r="AD26" s="47" t="str">
        <f t="shared" si="13"/>
        <v/>
      </c>
    </row>
    <row r="27" spans="1:31" ht="15.75" thickBot="1" x14ac:dyDescent="0.3">
      <c r="A27" s="77"/>
      <c r="B27" s="33" t="s">
        <v>134</v>
      </c>
      <c r="C27" s="178"/>
      <c r="D27" s="42" t="s">
        <v>33</v>
      </c>
      <c r="E27" s="42">
        <v>12</v>
      </c>
      <c r="F27" s="42" t="s">
        <v>42</v>
      </c>
      <c r="G27" s="43">
        <v>39</v>
      </c>
      <c r="H27" s="44"/>
      <c r="I27" s="44"/>
      <c r="J27" s="44"/>
      <c r="K27" s="44"/>
      <c r="L27" s="45"/>
      <c r="M27" s="43">
        <v>39</v>
      </c>
      <c r="N27" s="44"/>
      <c r="O27" s="44"/>
      <c r="P27" s="44"/>
      <c r="Q27" s="44"/>
      <c r="R27" s="45"/>
      <c r="S27" s="80"/>
      <c r="T27" s="80"/>
      <c r="U27" s="42" t="str">
        <f>IF(Notas!C26&gt;5,Notas!C26,IF(Notas!D26&gt;5,Notas!D26,IF(Notas!E26&gt;5,Notas!E26,IF(Notas!F26&gt;5,Notas!F26,IF(Notas!G26&gt;5,Notas!G26,IF(Notas!H26&gt;5,Notas!H26,IF(Notas!I26&gt;5,Notas!I26,IF(Notas!J26&gt;5,Notas!J26,IF(Notas!K26&gt;5,Notas!K26,IF(Notas!L26&gt;5,Notas!L26,IF(Notas!M26&gt;5,Notas!M26,IF(Notas!N26&gt;5,Notas!N26,IF(Notas!O26&gt;5,Notas!O26,IF(Notas!P26&gt;5,Notas!P26,IF(Notas!Q26&gt;5,Notas!Q26,IF(Notas!R26&gt;5,Notas!R26,IF(Notas!S26&gt;5,Notas!S26,IF(Notas!T26&gt;5,Notas!T26,IF(Notas!U26&gt;5,Notas!U26,IF(Notas!V26&gt;5,Notas!V26,IF(Notas!W26&gt;5,Notas!W26,IF(Notas!X26&gt;5,Notas!X26,IF(Notas!Y26&gt;5,Notas!Y26,IF(Notas!Z26&gt;5,Notas!Z26,IF(Notas!AA26&gt;5,Notas!AA26,"")))))))))))))))))))))))))</f>
        <v/>
      </c>
      <c r="V27" s="42" t="str">
        <f t="shared" si="8"/>
        <v>FALTA REG.</v>
      </c>
      <c r="W27" s="42" t="str">
        <f t="shared" si="9"/>
        <v/>
      </c>
      <c r="X27" s="34" t="str">
        <f t="shared" si="10"/>
        <v/>
      </c>
      <c r="Y27" s="46" t="str">
        <f t="shared" si="6"/>
        <v/>
      </c>
      <c r="Z27" s="34" t="str">
        <f t="shared" ca="1" si="11"/>
        <v/>
      </c>
      <c r="AA27" s="34" t="str">
        <f t="shared" si="12"/>
        <v/>
      </c>
      <c r="AB27" s="34" t="str">
        <f>IF(X27="","",RANK(Z27,$Z$13:$Z$65,1)-COUNTIF($Z$13:$Z$65,"&lt;0")+COUNTIF($AA$13:AA27,AA27)-1)</f>
        <v/>
      </c>
      <c r="AC27" s="34" t="str">
        <f t="shared" si="7"/>
        <v/>
      </c>
      <c r="AD27" s="47" t="str">
        <f t="shared" si="13"/>
        <v/>
      </c>
    </row>
    <row r="28" spans="1:31" ht="15.75" customHeight="1" thickBot="1" x14ac:dyDescent="0.3">
      <c r="A28" s="174"/>
      <c r="B28" s="174"/>
      <c r="C28" s="174"/>
      <c r="D28" s="174"/>
      <c r="E28" s="174" t="s">
        <v>128</v>
      </c>
      <c r="F28" s="174"/>
      <c r="G28" s="159" t="str">
        <f>IF(COUNTIF(T13:T19,"1")&gt;6,IF(COUNTIF(T21:T27,"1")&gt;3,"Regimen de Promoción Aprobado","Regimen de Promoción No Aprobado"),"Regimen de Promoción No Aprobado")</f>
        <v>Regimen de Promoción No Aprobado</v>
      </c>
      <c r="H28" s="160"/>
      <c r="I28" s="160"/>
      <c r="J28" s="160"/>
      <c r="K28" s="160"/>
      <c r="L28" s="160"/>
      <c r="M28" s="160"/>
      <c r="N28" s="160"/>
      <c r="O28" s="160"/>
      <c r="P28" s="160"/>
      <c r="Q28" s="160"/>
      <c r="R28" s="160"/>
      <c r="S28" s="160"/>
      <c r="T28" s="160"/>
      <c r="U28" s="160"/>
      <c r="V28" s="160"/>
      <c r="W28" s="161"/>
      <c r="X28" s="159" t="str">
        <f t="shared" si="10"/>
        <v/>
      </c>
      <c r="Y28" s="160"/>
      <c r="Z28" s="160"/>
      <c r="AA28" s="160"/>
      <c r="AB28" s="160"/>
      <c r="AC28" s="160"/>
      <c r="AD28" s="161"/>
      <c r="AE28" s="17"/>
    </row>
    <row r="29" spans="1:31" ht="15.75" thickBot="1" x14ac:dyDescent="0.3">
      <c r="A29" s="77"/>
      <c r="B29" s="37" t="s">
        <v>135</v>
      </c>
      <c r="C29" s="176" t="s">
        <v>43</v>
      </c>
      <c r="D29" s="48" t="s">
        <v>25</v>
      </c>
      <c r="E29" s="34">
        <v>13</v>
      </c>
      <c r="F29" s="34" t="s">
        <v>44</v>
      </c>
      <c r="G29" s="35">
        <v>10</v>
      </c>
      <c r="H29" s="36"/>
      <c r="I29" s="36"/>
      <c r="J29" s="36"/>
      <c r="K29" s="36"/>
      <c r="L29" s="37"/>
      <c r="M29" s="35">
        <v>10</v>
      </c>
      <c r="N29" s="36"/>
      <c r="O29" s="36"/>
      <c r="P29" s="36"/>
      <c r="Q29" s="36"/>
      <c r="R29" s="37"/>
      <c r="S29" s="76"/>
      <c r="T29" s="76"/>
      <c r="U29" s="34" t="str">
        <f>IF(Notas!C27&gt;5,Notas!C27,IF(Notas!D27&gt;5,Notas!D27,IF(Notas!E27&gt;5,Notas!E27,IF(Notas!F27&gt;5,Notas!F27,IF(Notas!G27&gt;5,Notas!G27,IF(Notas!H27&gt;5,Notas!H27,IF(Notas!I27&gt;5,Notas!I27,IF(Notas!J27&gt;5,Notas!J27,IF(Notas!K27&gt;5,Notas!K27,IF(Notas!L27&gt;5,Notas!L27,IF(Notas!M27&gt;5,Notas!M27,IF(Notas!N27&gt;5,Notas!N27,IF(Notas!O27&gt;5,Notas!O27,IF(Notas!P27&gt;5,Notas!P27,IF(Notas!Q27&gt;5,Notas!Q27,IF(Notas!R27&gt;5,Notas!R27,IF(Notas!S27&gt;5,Notas!S27,IF(Notas!T27&gt;5,Notas!T27,IF(Notas!U27&gt;5,Notas!U27,IF(Notas!V27&gt;5,Notas!V27,IF(Notas!W27&gt;5,Notas!W27,IF(Notas!X27&gt;5,Notas!X27,IF(Notas!Y27&gt;5,Notas!Y27,IF(Notas!Z27&gt;5,Notas!Z27,IF(Notas!AA27&gt;5,Notas!AA27,"")))))))))))))))))))))))))</f>
        <v/>
      </c>
      <c r="V29" s="34" t="str">
        <f t="shared" ref="V29:V38" si="14">IF(T29=1,"APROBADA",IF(S29=1,"REGULAR",IF(SUM(IF(SUM(IF(G29&lt;&gt;"",VLOOKUP(G29,E$13:T$65,16,FALSE),0),IF(H29&lt;&gt;"",VLOOKUP(H29,E$13:T$65,16,FALSE),0),IF(I29&lt;&gt;"",VLOOKUP(I29,E$13:T$65,16,FALSE),0),IF(J29&lt;&gt;"",VLOOKUP(J29,E$13:T$65,16,FALSE),0),IF(K29&lt;&gt;"",VLOOKUP(K29,E$13:T$65,16,FALSE),0),IF(L29&lt;&gt;"",VLOOKUP(L29,E$13:T$65,16,FALSE),0),)=COUNT(G29:L29),1,0))=1,"CURSAR","FALTA REG.")))</f>
        <v>FALTA REG.</v>
      </c>
      <c r="W29" s="34" t="str">
        <f t="shared" ref="W29:W38" si="15">IF(V29="REGULAR",IF(SUM(IF(M29&lt;&gt;"",VLOOKUP(M29,$E$13:$T$65,16,FALSE),0),IF(N29&lt;&gt;"",VLOOKUP(N29,$E$13:$T$65,16,FALSE),0),IF(O29&lt;&gt;"",VLOOKUP(O29,$E$13:$T$65,16,FALSE),0),IF(P29&lt;&gt;"",VLOOKUP(P29,$E$13:$T$65,16,FALSE),0),IF(Q29&lt;&gt;"",VLOOKUP(Q29,$E$13:$T$65,16,FALSE),0),IF(R29&lt;&gt;"",VLOOKUP(R29,$E$13:$T$65,16,FALSE),0),)=COUNTA(M29:R29),"RENDIR","FALTA APROB"),"")</f>
        <v/>
      </c>
      <c r="X29" s="34" t="str">
        <f t="shared" si="10"/>
        <v/>
      </c>
      <c r="Y29" s="46" t="str">
        <f t="shared" si="6"/>
        <v/>
      </c>
      <c r="Z29" s="34" t="str">
        <f t="shared" ca="1" si="11"/>
        <v/>
      </c>
      <c r="AA29" s="34" t="str">
        <f t="shared" si="12"/>
        <v/>
      </c>
      <c r="AB29" s="34" t="str">
        <f>IF(X29="","",RANK(Z29,$Z$13:$Z$65,1)-COUNTIF($Z$13:$Z$65,"&lt;0")+COUNTIF($AA$13:AA29,AA29)-1)</f>
        <v/>
      </c>
      <c r="AC29" s="34" t="str">
        <f t="shared" si="7"/>
        <v/>
      </c>
      <c r="AD29" s="47" t="str">
        <f t="shared" si="13"/>
        <v/>
      </c>
    </row>
    <row r="30" spans="1:31" ht="15.75" thickBot="1" x14ac:dyDescent="0.3">
      <c r="A30" s="74"/>
      <c r="B30" s="33" t="s">
        <v>137</v>
      </c>
      <c r="C30" s="177"/>
      <c r="D30" s="49" t="s">
        <v>25</v>
      </c>
      <c r="E30" s="38">
        <v>14</v>
      </c>
      <c r="F30" s="38" t="s">
        <v>45</v>
      </c>
      <c r="G30" s="39">
        <v>8</v>
      </c>
      <c r="H30" s="40">
        <v>9</v>
      </c>
      <c r="I30" s="40">
        <v>10</v>
      </c>
      <c r="J30" s="40">
        <v>11</v>
      </c>
      <c r="K30" s="40"/>
      <c r="L30" s="33"/>
      <c r="M30" s="39">
        <v>8</v>
      </c>
      <c r="N30" s="40">
        <v>9</v>
      </c>
      <c r="O30" s="40">
        <v>10</v>
      </c>
      <c r="P30" s="40">
        <v>11</v>
      </c>
      <c r="Q30" s="40"/>
      <c r="R30" s="33"/>
      <c r="S30" s="78"/>
      <c r="T30" s="78"/>
      <c r="U30" s="38" t="str">
        <f>IF(Notas!C28&gt;5,Notas!C28,IF(Notas!D28&gt;5,Notas!D28,IF(Notas!E28&gt;5,Notas!E28,IF(Notas!F28&gt;5,Notas!F28,IF(Notas!G28&gt;5,Notas!G28,IF(Notas!H28&gt;5,Notas!H28,IF(Notas!I28&gt;5,Notas!I28,IF(Notas!J28&gt;5,Notas!J28,IF(Notas!K28&gt;5,Notas!K28,IF(Notas!L28&gt;5,Notas!L28,IF(Notas!M28&gt;5,Notas!M28,IF(Notas!N28&gt;5,Notas!N28,IF(Notas!O28&gt;5,Notas!O28,IF(Notas!P28&gt;5,Notas!P28,IF(Notas!Q28&gt;5,Notas!Q28,IF(Notas!R28&gt;5,Notas!R28,IF(Notas!S28&gt;5,Notas!S28,IF(Notas!T28&gt;5,Notas!T28,IF(Notas!U28&gt;5,Notas!U28,IF(Notas!V28&gt;5,Notas!V28,IF(Notas!W28&gt;5,Notas!W28,IF(Notas!X28&gt;5,Notas!X28,IF(Notas!Y28&gt;5,Notas!Y28,IF(Notas!Z28&gt;5,Notas!Z28,IF(Notas!AA28&gt;5,Notas!AA28,"")))))))))))))))))))))))))</f>
        <v/>
      </c>
      <c r="V30" s="38" t="str">
        <f t="shared" si="14"/>
        <v>FALTA REG.</v>
      </c>
      <c r="W30" s="38" t="str">
        <f t="shared" si="15"/>
        <v/>
      </c>
      <c r="X30" s="34" t="str">
        <f t="shared" si="10"/>
        <v/>
      </c>
      <c r="Y30" s="46" t="str">
        <f t="shared" si="6"/>
        <v/>
      </c>
      <c r="Z30" s="34" t="str">
        <f t="shared" ca="1" si="11"/>
        <v/>
      </c>
      <c r="AA30" s="34" t="str">
        <f t="shared" si="12"/>
        <v/>
      </c>
      <c r="AB30" s="34" t="str">
        <f>IF(X30="","",RANK(Z30,$Z$13:$Z$65,1)-COUNTIF($Z$13:$Z$65,"&lt;0")+COUNTIF($AA$13:AA30,AA30)-1)</f>
        <v/>
      </c>
      <c r="AC30" s="34" t="str">
        <f t="shared" si="7"/>
        <v/>
      </c>
      <c r="AD30" s="47" t="str">
        <f t="shared" si="13"/>
        <v/>
      </c>
    </row>
    <row r="31" spans="1:31" ht="15.75" thickBot="1" x14ac:dyDescent="0.3">
      <c r="A31" s="74"/>
      <c r="B31" s="33" t="s">
        <v>136</v>
      </c>
      <c r="C31" s="177"/>
      <c r="D31" s="49" t="s">
        <v>25</v>
      </c>
      <c r="E31" s="38">
        <v>15</v>
      </c>
      <c r="F31" s="38" t="s">
        <v>46</v>
      </c>
      <c r="G31" s="39">
        <v>6</v>
      </c>
      <c r="H31" s="40">
        <v>11</v>
      </c>
      <c r="I31" s="40"/>
      <c r="J31" s="40"/>
      <c r="K31" s="40"/>
      <c r="L31" s="33"/>
      <c r="M31" s="39">
        <v>6</v>
      </c>
      <c r="N31" s="40">
        <v>11</v>
      </c>
      <c r="O31" s="40"/>
      <c r="P31" s="40"/>
      <c r="Q31" s="40"/>
      <c r="R31" s="33"/>
      <c r="S31" s="78"/>
      <c r="T31" s="78"/>
      <c r="U31" s="38" t="str">
        <f>IF(Notas!C29&gt;5,Notas!C29,IF(Notas!D29&gt;5,Notas!D29,IF(Notas!E29&gt;5,Notas!E29,IF(Notas!F29&gt;5,Notas!F29,IF(Notas!G29&gt;5,Notas!G29,IF(Notas!H29&gt;5,Notas!H29,IF(Notas!I29&gt;5,Notas!I29,IF(Notas!J29&gt;5,Notas!J29,IF(Notas!K29&gt;5,Notas!K29,IF(Notas!L29&gt;5,Notas!L29,IF(Notas!M29&gt;5,Notas!M29,IF(Notas!N29&gt;5,Notas!N29,IF(Notas!O29&gt;5,Notas!O29,IF(Notas!P29&gt;5,Notas!P29,IF(Notas!Q29&gt;5,Notas!Q29,IF(Notas!R29&gt;5,Notas!R29,IF(Notas!S29&gt;5,Notas!S29,IF(Notas!T29&gt;5,Notas!T29,IF(Notas!U29&gt;5,Notas!U29,IF(Notas!V29&gt;5,Notas!V29,IF(Notas!W29&gt;5,Notas!W29,IF(Notas!X29&gt;5,Notas!X29,IF(Notas!Y29&gt;5,Notas!Y29,IF(Notas!Z29&gt;5,Notas!Z29,IF(Notas!AA29&gt;5,Notas!AA29,"")))))))))))))))))))))))))</f>
        <v/>
      </c>
      <c r="V31" s="38" t="str">
        <f t="shared" si="14"/>
        <v>FALTA REG.</v>
      </c>
      <c r="W31" s="38" t="str">
        <f t="shared" si="15"/>
        <v/>
      </c>
      <c r="X31" s="34" t="str">
        <f t="shared" si="10"/>
        <v/>
      </c>
      <c r="Y31" s="46" t="str">
        <f t="shared" si="6"/>
        <v/>
      </c>
      <c r="Z31" s="34" t="str">
        <f t="shared" ca="1" si="11"/>
        <v/>
      </c>
      <c r="AA31" s="34" t="str">
        <f t="shared" si="12"/>
        <v/>
      </c>
      <c r="AB31" s="34" t="str">
        <f>IF(X31="","",RANK(Z31,$Z$13:$Z$65,1)-COUNTIF($Z$13:$Z$65,"&lt;0")+COUNTIF($AA$13:AA31,AA31)-1)</f>
        <v/>
      </c>
      <c r="AC31" s="34" t="str">
        <f t="shared" si="7"/>
        <v/>
      </c>
      <c r="AD31" s="47" t="str">
        <f t="shared" si="13"/>
        <v/>
      </c>
    </row>
    <row r="32" spans="1:31" ht="15.75" thickBot="1" x14ac:dyDescent="0.3">
      <c r="A32" s="74"/>
      <c r="B32" s="33" t="s">
        <v>136</v>
      </c>
      <c r="C32" s="177"/>
      <c r="D32" s="49" t="s">
        <v>25</v>
      </c>
      <c r="E32" s="38">
        <v>16</v>
      </c>
      <c r="F32" s="38" t="s">
        <v>47</v>
      </c>
      <c r="G32" s="39">
        <v>6</v>
      </c>
      <c r="H32" s="40">
        <v>10</v>
      </c>
      <c r="I32" s="40"/>
      <c r="J32" s="40"/>
      <c r="K32" s="40"/>
      <c r="L32" s="33"/>
      <c r="M32" s="39">
        <v>6</v>
      </c>
      <c r="N32" s="40">
        <v>10</v>
      </c>
      <c r="O32" s="40"/>
      <c r="P32" s="40"/>
      <c r="Q32" s="40"/>
      <c r="R32" s="33"/>
      <c r="S32" s="78"/>
      <c r="T32" s="78"/>
      <c r="U32" s="38" t="str">
        <f>IF(Notas!C30&gt;5,Notas!C30,IF(Notas!D30&gt;5,Notas!D30,IF(Notas!E30&gt;5,Notas!E30,IF(Notas!F30&gt;5,Notas!F30,IF(Notas!G30&gt;5,Notas!G30,IF(Notas!H30&gt;5,Notas!H30,IF(Notas!I30&gt;5,Notas!I30,IF(Notas!J30&gt;5,Notas!J30,IF(Notas!K30&gt;5,Notas!K30,IF(Notas!L30&gt;5,Notas!L30,IF(Notas!M30&gt;5,Notas!M30,IF(Notas!N30&gt;5,Notas!N30,IF(Notas!O30&gt;5,Notas!O30,IF(Notas!P30&gt;5,Notas!P30,IF(Notas!Q30&gt;5,Notas!Q30,IF(Notas!R30&gt;5,Notas!R30,IF(Notas!S30&gt;5,Notas!S30,IF(Notas!T30&gt;5,Notas!T30,IF(Notas!U30&gt;5,Notas!U30,IF(Notas!V30&gt;5,Notas!V30,IF(Notas!W30&gt;5,Notas!W30,IF(Notas!X30&gt;5,Notas!X30,IF(Notas!Y30&gt;5,Notas!Y30,IF(Notas!Z30&gt;5,Notas!Z30,IF(Notas!AA30&gt;5,Notas!AA30,"")))))))))))))))))))))))))</f>
        <v/>
      </c>
      <c r="V32" s="38" t="str">
        <f t="shared" si="14"/>
        <v>FALTA REG.</v>
      </c>
      <c r="W32" s="38" t="str">
        <f t="shared" si="15"/>
        <v/>
      </c>
      <c r="X32" s="34" t="str">
        <f t="shared" si="10"/>
        <v/>
      </c>
      <c r="Y32" s="46" t="str">
        <f t="shared" si="6"/>
        <v/>
      </c>
      <c r="Z32" s="34" t="str">
        <f t="shared" ca="1" si="11"/>
        <v/>
      </c>
      <c r="AA32" s="34" t="str">
        <f t="shared" si="12"/>
        <v/>
      </c>
      <c r="AB32" s="34" t="str">
        <f>IF(X32="","",RANK(Z32,$Z$13:$Z$65,1)-COUNTIF($Z$13:$Z$65,"&lt;0")+COUNTIF($AA$13:AA32,AA32)-1)</f>
        <v/>
      </c>
      <c r="AC32" s="34" t="str">
        <f t="shared" si="7"/>
        <v/>
      </c>
      <c r="AD32" s="47" t="str">
        <f t="shared" si="13"/>
        <v/>
      </c>
    </row>
    <row r="33" spans="1:31" ht="15.75" thickBot="1" x14ac:dyDescent="0.3">
      <c r="A33" s="74"/>
      <c r="B33" s="33" t="s">
        <v>134</v>
      </c>
      <c r="C33" s="177"/>
      <c r="D33" s="49" t="s">
        <v>25</v>
      </c>
      <c r="E33" s="38">
        <v>17</v>
      </c>
      <c r="F33" s="38" t="s">
        <v>48</v>
      </c>
      <c r="G33" s="39">
        <v>6</v>
      </c>
      <c r="H33" s="40">
        <v>11</v>
      </c>
      <c r="I33" s="40"/>
      <c r="J33" s="40"/>
      <c r="K33" s="40"/>
      <c r="L33" s="33"/>
      <c r="M33" s="39">
        <v>6</v>
      </c>
      <c r="N33" s="40">
        <v>11</v>
      </c>
      <c r="O33" s="40"/>
      <c r="P33" s="40"/>
      <c r="Q33" s="40"/>
      <c r="R33" s="33"/>
      <c r="S33" s="78"/>
      <c r="T33" s="78"/>
      <c r="U33" s="38" t="str">
        <f>IF(Notas!C31&gt;5,Notas!C31,IF(Notas!D31&gt;5,Notas!D31,IF(Notas!E31&gt;5,Notas!E31,IF(Notas!F31&gt;5,Notas!F31,IF(Notas!G31&gt;5,Notas!G31,IF(Notas!H31&gt;5,Notas!H31,IF(Notas!I31&gt;5,Notas!I31,IF(Notas!J31&gt;5,Notas!J31,IF(Notas!K31&gt;5,Notas!K31,IF(Notas!L31&gt;5,Notas!L31,IF(Notas!M31&gt;5,Notas!M31,IF(Notas!N31&gt;5,Notas!N31,IF(Notas!O31&gt;5,Notas!O31,IF(Notas!P31&gt;5,Notas!P31,IF(Notas!Q31&gt;5,Notas!Q31,IF(Notas!R31&gt;5,Notas!R31,IF(Notas!S31&gt;5,Notas!S31,IF(Notas!T31&gt;5,Notas!T31,IF(Notas!U31&gt;5,Notas!U31,IF(Notas!V31&gt;5,Notas!V31,IF(Notas!W31&gt;5,Notas!W31,IF(Notas!X31&gt;5,Notas!X31,IF(Notas!Y31&gt;5,Notas!Y31,IF(Notas!Z31&gt;5,Notas!Z31,IF(Notas!AA31&gt;5,Notas!AA31,"")))))))))))))))))))))))))</f>
        <v/>
      </c>
      <c r="V33" s="38" t="str">
        <f t="shared" si="14"/>
        <v>FALTA REG.</v>
      </c>
      <c r="W33" s="38" t="str">
        <f t="shared" si="15"/>
        <v/>
      </c>
      <c r="X33" s="34" t="str">
        <f t="shared" si="10"/>
        <v/>
      </c>
      <c r="Y33" s="46" t="str">
        <f t="shared" si="6"/>
        <v/>
      </c>
      <c r="Z33" s="34" t="str">
        <f t="shared" ca="1" si="11"/>
        <v/>
      </c>
      <c r="AA33" s="34" t="str">
        <f t="shared" si="12"/>
        <v/>
      </c>
      <c r="AB33" s="34" t="str">
        <f>IF(X33="","",RANK(Z33,$Z$13:$Z$65,1)-COUNTIF($Z$13:$Z$65,"&lt;0")+COUNTIF($AA$13:AA33,AA33)-1)</f>
        <v/>
      </c>
      <c r="AC33" s="34" t="str">
        <f t="shared" si="7"/>
        <v/>
      </c>
      <c r="AD33" s="47" t="str">
        <f t="shared" si="13"/>
        <v/>
      </c>
    </row>
    <row r="34" spans="1:31" ht="15.75" thickBot="1" x14ac:dyDescent="0.3">
      <c r="A34" s="74"/>
      <c r="B34" s="33" t="s">
        <v>133</v>
      </c>
      <c r="C34" s="177"/>
      <c r="D34" s="49" t="s">
        <v>25</v>
      </c>
      <c r="E34" s="38">
        <v>18</v>
      </c>
      <c r="F34" s="38" t="s">
        <v>130</v>
      </c>
      <c r="G34" s="39">
        <v>7</v>
      </c>
      <c r="H34" s="40">
        <v>10</v>
      </c>
      <c r="I34" s="40">
        <v>11</v>
      </c>
      <c r="J34" s="40"/>
      <c r="K34" s="40"/>
      <c r="L34" s="33"/>
      <c r="M34" s="39">
        <v>7</v>
      </c>
      <c r="N34" s="40">
        <v>10</v>
      </c>
      <c r="O34" s="40">
        <v>11</v>
      </c>
      <c r="P34" s="40"/>
      <c r="Q34" s="40"/>
      <c r="R34" s="33"/>
      <c r="S34" s="78"/>
      <c r="T34" s="78"/>
      <c r="U34" s="38" t="str">
        <f>IF(Notas!C32&gt;5,Notas!C32,IF(Notas!D32&gt;5,Notas!D32,IF(Notas!E32&gt;5,Notas!E32,IF(Notas!F32&gt;5,Notas!F32,IF(Notas!G32&gt;5,Notas!G32,IF(Notas!H32&gt;5,Notas!H32,IF(Notas!I32&gt;5,Notas!I32,IF(Notas!J32&gt;5,Notas!J32,IF(Notas!K32&gt;5,Notas!K32,IF(Notas!L32&gt;5,Notas!L32,IF(Notas!M32&gt;5,Notas!M32,IF(Notas!N32&gt;5,Notas!N32,IF(Notas!O32&gt;5,Notas!O32,IF(Notas!P32&gt;5,Notas!P32,IF(Notas!Q32&gt;5,Notas!Q32,IF(Notas!R32&gt;5,Notas!R32,IF(Notas!S32&gt;5,Notas!S32,IF(Notas!T32&gt;5,Notas!T32,IF(Notas!U32&gt;5,Notas!U32,IF(Notas!V32&gt;5,Notas!V32,IF(Notas!W32&gt;5,Notas!W32,IF(Notas!X32&gt;5,Notas!X32,IF(Notas!Y32&gt;5,Notas!Y32,IF(Notas!Z32&gt;5,Notas!Z32,IF(Notas!AA32&gt;5,Notas!AA32,"")))))))))))))))))))))))))</f>
        <v/>
      </c>
      <c r="V34" s="38" t="str">
        <f t="shared" si="14"/>
        <v>FALTA REG.</v>
      </c>
      <c r="W34" s="38" t="str">
        <f t="shared" si="15"/>
        <v/>
      </c>
      <c r="X34" s="34" t="str">
        <f t="shared" si="10"/>
        <v/>
      </c>
      <c r="Y34" s="46" t="str">
        <f t="shared" si="6"/>
        <v/>
      </c>
      <c r="Z34" s="34" t="str">
        <f t="shared" ca="1" si="11"/>
        <v/>
      </c>
      <c r="AA34" s="34" t="str">
        <f t="shared" si="12"/>
        <v/>
      </c>
      <c r="AB34" s="34" t="str">
        <f>IF(X34="","",RANK(Z34,$Z$13:$Z$65,1)-COUNTIF($Z$13:$Z$65,"&lt;0")+COUNTIF($AA$13:AA34,AA34)-1)</f>
        <v/>
      </c>
      <c r="AC34" s="34" t="str">
        <f t="shared" si="7"/>
        <v/>
      </c>
      <c r="AD34" s="47" t="str">
        <f t="shared" si="13"/>
        <v/>
      </c>
    </row>
    <row r="35" spans="1:31" ht="15.75" thickBot="1" x14ac:dyDescent="0.3">
      <c r="A35" s="74"/>
      <c r="B35" s="33" t="s">
        <v>136</v>
      </c>
      <c r="C35" s="177"/>
      <c r="D35" s="50" t="s">
        <v>25</v>
      </c>
      <c r="E35" s="51">
        <v>19</v>
      </c>
      <c r="F35" s="51" t="s">
        <v>62</v>
      </c>
      <c r="G35" s="52">
        <v>7</v>
      </c>
      <c r="H35" s="53">
        <v>9</v>
      </c>
      <c r="I35" s="53">
        <v>10</v>
      </c>
      <c r="J35" s="53">
        <v>11</v>
      </c>
      <c r="K35" s="53"/>
      <c r="L35" s="41"/>
      <c r="M35" s="52">
        <v>7</v>
      </c>
      <c r="N35" s="53">
        <v>9</v>
      </c>
      <c r="O35" s="53">
        <v>10</v>
      </c>
      <c r="P35" s="53">
        <v>11</v>
      </c>
      <c r="Q35" s="53"/>
      <c r="R35" s="41"/>
      <c r="S35" s="82"/>
      <c r="T35" s="82"/>
      <c r="U35" s="38" t="str">
        <f>IF(Notas!C33&gt;5,Notas!C33,IF(Notas!D33&gt;5,Notas!D33,IF(Notas!E33&gt;5,Notas!E33,IF(Notas!F33&gt;5,Notas!F33,IF(Notas!G33&gt;5,Notas!G33,IF(Notas!H33&gt;5,Notas!H33,IF(Notas!I33&gt;5,Notas!I33,IF(Notas!J33&gt;5,Notas!J33,IF(Notas!K33&gt;5,Notas!K33,IF(Notas!L33&gt;5,Notas!L33,IF(Notas!M33&gt;5,Notas!M33,IF(Notas!N33&gt;5,Notas!N33,IF(Notas!O33&gt;5,Notas!O33,IF(Notas!P33&gt;5,Notas!P33,IF(Notas!Q33&gt;5,Notas!Q33,IF(Notas!R33&gt;5,Notas!R33,IF(Notas!S33&gt;5,Notas!S33,IF(Notas!T33&gt;5,Notas!T33,IF(Notas!U33&gt;5,Notas!U33,IF(Notas!V33&gt;5,Notas!V33,IF(Notas!W33&gt;5,Notas!W33,IF(Notas!X33&gt;5,Notas!X33,IF(Notas!Y33&gt;5,Notas!Y33,IF(Notas!Z33&gt;5,Notas!Z33,IF(Notas!AA33&gt;5,Notas!AA33,"")))))))))))))))))))))))))</f>
        <v/>
      </c>
      <c r="V35" s="38" t="str">
        <f t="shared" si="14"/>
        <v>FALTA REG.</v>
      </c>
      <c r="W35" s="38" t="str">
        <f t="shared" si="15"/>
        <v/>
      </c>
      <c r="X35" s="34" t="str">
        <f t="shared" si="10"/>
        <v/>
      </c>
      <c r="Y35" s="46" t="str">
        <f t="shared" si="6"/>
        <v/>
      </c>
      <c r="Z35" s="34" t="str">
        <f t="shared" ca="1" si="11"/>
        <v/>
      </c>
      <c r="AA35" s="34" t="str">
        <f t="shared" si="12"/>
        <v/>
      </c>
      <c r="AB35" s="34" t="str">
        <f>IF(X35="","",RANK(Z35,$Z$13:$Z$65,1)-COUNTIF($Z$13:$Z$65,"&lt;0")+COUNTIF($AA$13:AA35,AA35)-1)</f>
        <v/>
      </c>
      <c r="AC35" s="34" t="str">
        <f t="shared" si="7"/>
        <v/>
      </c>
      <c r="AD35" s="47" t="str">
        <f t="shared" si="13"/>
        <v/>
      </c>
    </row>
    <row r="36" spans="1:31" ht="15.75" thickBot="1" x14ac:dyDescent="0.3">
      <c r="A36" s="74"/>
      <c r="B36" s="33" t="s">
        <v>134</v>
      </c>
      <c r="C36" s="177"/>
      <c r="D36" s="49" t="s">
        <v>33</v>
      </c>
      <c r="E36" s="38">
        <v>20</v>
      </c>
      <c r="F36" s="38" t="s">
        <v>49</v>
      </c>
      <c r="G36" s="39">
        <v>6</v>
      </c>
      <c r="H36" s="40">
        <v>7</v>
      </c>
      <c r="I36" s="40">
        <v>8</v>
      </c>
      <c r="J36" s="40"/>
      <c r="K36" s="40"/>
      <c r="L36" s="33"/>
      <c r="M36" s="39">
        <v>6</v>
      </c>
      <c r="N36" s="40">
        <v>7</v>
      </c>
      <c r="O36" s="40">
        <v>8</v>
      </c>
      <c r="P36" s="40"/>
      <c r="Q36" s="40"/>
      <c r="R36" s="33"/>
      <c r="S36" s="78"/>
      <c r="T36" s="78"/>
      <c r="U36" s="38" t="str">
        <f>IF(Notas!C34&gt;5,Notas!C34,IF(Notas!D34&gt;5,Notas!D34,IF(Notas!E34&gt;5,Notas!E34,IF(Notas!F34&gt;5,Notas!F34,IF(Notas!G34&gt;5,Notas!G34,IF(Notas!H34&gt;5,Notas!H34,IF(Notas!I34&gt;5,Notas!I34,IF(Notas!J34&gt;5,Notas!J34,IF(Notas!K34&gt;5,Notas!K34,IF(Notas!L34&gt;5,Notas!L34,IF(Notas!M34&gt;5,Notas!M34,IF(Notas!N34&gt;5,Notas!N34,IF(Notas!O34&gt;5,Notas!O34,IF(Notas!P34&gt;5,Notas!P34,IF(Notas!Q34&gt;5,Notas!Q34,IF(Notas!R34&gt;5,Notas!R34,IF(Notas!S34&gt;5,Notas!S34,IF(Notas!T34&gt;5,Notas!T34,IF(Notas!U34&gt;5,Notas!U34,IF(Notas!V34&gt;5,Notas!V34,IF(Notas!W34&gt;5,Notas!W34,IF(Notas!X34&gt;5,Notas!X34,IF(Notas!Y34&gt;5,Notas!Y34,IF(Notas!Z34&gt;5,Notas!Z34,IF(Notas!AA34&gt;5,Notas!AA34,"")))))))))))))))))))))))))</f>
        <v/>
      </c>
      <c r="V36" s="38" t="str">
        <f t="shared" si="14"/>
        <v>FALTA REG.</v>
      </c>
      <c r="W36" s="38" t="str">
        <f t="shared" si="15"/>
        <v/>
      </c>
      <c r="X36" s="34" t="str">
        <f t="shared" si="10"/>
        <v/>
      </c>
      <c r="Y36" s="46" t="str">
        <f t="shared" si="6"/>
        <v/>
      </c>
      <c r="Z36" s="34" t="str">
        <f t="shared" ca="1" si="11"/>
        <v/>
      </c>
      <c r="AA36" s="34" t="str">
        <f t="shared" si="12"/>
        <v/>
      </c>
      <c r="AB36" s="34" t="str">
        <f>IF(X36="","",RANK(Z36,$Z$13:$Z$65,1)-COUNTIF($Z$13:$Z$65,"&lt;0")+COUNTIF($AA$13:AA36,AA36)-1)</f>
        <v/>
      </c>
      <c r="AC36" s="34" t="str">
        <f t="shared" si="7"/>
        <v/>
      </c>
      <c r="AD36" s="47" t="str">
        <f t="shared" si="13"/>
        <v/>
      </c>
    </row>
    <row r="37" spans="1:31" ht="15.75" thickBot="1" x14ac:dyDescent="0.3">
      <c r="A37" s="74"/>
      <c r="B37" s="33" t="s">
        <v>134</v>
      </c>
      <c r="C37" s="177"/>
      <c r="D37" s="50" t="s">
        <v>25</v>
      </c>
      <c r="E37" s="51">
        <v>21</v>
      </c>
      <c r="F37" s="51" t="s">
        <v>65</v>
      </c>
      <c r="G37" s="52">
        <v>6</v>
      </c>
      <c r="H37" s="53">
        <v>8</v>
      </c>
      <c r="I37" s="53">
        <v>11</v>
      </c>
      <c r="J37" s="53"/>
      <c r="K37" s="53"/>
      <c r="L37" s="41"/>
      <c r="M37" s="52">
        <v>6</v>
      </c>
      <c r="N37" s="53">
        <v>8</v>
      </c>
      <c r="O37" s="53">
        <v>11</v>
      </c>
      <c r="P37" s="53"/>
      <c r="Q37" s="53"/>
      <c r="R37" s="41"/>
      <c r="S37" s="82"/>
      <c r="T37" s="82"/>
      <c r="U37" s="38" t="str">
        <f>IF(Notas!C35&gt;5,Notas!C35,IF(Notas!D35&gt;5,Notas!D35,IF(Notas!E35&gt;5,Notas!E35,IF(Notas!F35&gt;5,Notas!F35,IF(Notas!G35&gt;5,Notas!G35,IF(Notas!H35&gt;5,Notas!H35,IF(Notas!I35&gt;5,Notas!I35,IF(Notas!J35&gt;5,Notas!J35,IF(Notas!K35&gt;5,Notas!K35,IF(Notas!L35&gt;5,Notas!L35,IF(Notas!M35&gt;5,Notas!M35,IF(Notas!N35&gt;5,Notas!N35,IF(Notas!O35&gt;5,Notas!O35,IF(Notas!P35&gt;5,Notas!P35,IF(Notas!Q35&gt;5,Notas!Q35,IF(Notas!R35&gt;5,Notas!R35,IF(Notas!S35&gt;5,Notas!S35,IF(Notas!T35&gt;5,Notas!T35,IF(Notas!U35&gt;5,Notas!U35,IF(Notas!V35&gt;5,Notas!V35,IF(Notas!W35&gt;5,Notas!W35,IF(Notas!X35&gt;5,Notas!X35,IF(Notas!Y35&gt;5,Notas!Y35,IF(Notas!Z35&gt;5,Notas!Z35,IF(Notas!AA35&gt;5,Notas!AA35,"")))))))))))))))))))))))))</f>
        <v/>
      </c>
      <c r="V37" s="38" t="str">
        <f t="shared" si="14"/>
        <v>FALTA REG.</v>
      </c>
      <c r="W37" s="38" t="str">
        <f t="shared" si="15"/>
        <v/>
      </c>
      <c r="X37" s="34" t="str">
        <f t="shared" si="10"/>
        <v/>
      </c>
      <c r="Y37" s="46" t="str">
        <f t="shared" si="6"/>
        <v/>
      </c>
      <c r="Z37" s="34" t="str">
        <f t="shared" ca="1" si="11"/>
        <v/>
      </c>
      <c r="AA37" s="34" t="str">
        <f t="shared" si="12"/>
        <v/>
      </c>
      <c r="AB37" s="34" t="str">
        <f>IF(X37="","",RANK(Z37,$Z$13:$Z$65,1)-COUNTIF($Z$13:$Z$65,"&lt;0")+COUNTIF($AA$13:AA37,AA37)-1)</f>
        <v/>
      </c>
      <c r="AC37" s="34" t="str">
        <f t="shared" si="7"/>
        <v/>
      </c>
      <c r="AD37" s="47" t="str">
        <f t="shared" si="13"/>
        <v/>
      </c>
    </row>
    <row r="38" spans="1:31" ht="15.75" thickBot="1" x14ac:dyDescent="0.3">
      <c r="A38" s="81"/>
      <c r="B38" s="45" t="s">
        <v>133</v>
      </c>
      <c r="C38" s="178"/>
      <c r="D38" s="42" t="s">
        <v>25</v>
      </c>
      <c r="E38" s="42">
        <v>22</v>
      </c>
      <c r="F38" s="42" t="s">
        <v>50</v>
      </c>
      <c r="G38" s="43"/>
      <c r="H38" s="44"/>
      <c r="I38" s="44"/>
      <c r="J38" s="44"/>
      <c r="K38" s="44"/>
      <c r="L38" s="45"/>
      <c r="M38" s="54"/>
      <c r="N38" s="44"/>
      <c r="O38" s="44"/>
      <c r="P38" s="44"/>
      <c r="Q38" s="44"/>
      <c r="R38" s="55"/>
      <c r="S38" s="80"/>
      <c r="T38" s="80"/>
      <c r="U38" s="42" t="str">
        <f>IF(Notas!C36&gt;5,Notas!C36,IF(Notas!D36&gt;5,Notas!D36,IF(Notas!E36&gt;5,Notas!E36,IF(Notas!F36&gt;5,Notas!F36,IF(Notas!G36&gt;5,Notas!G36,IF(Notas!H36&gt;5,Notas!H36,IF(Notas!I36&gt;5,Notas!I36,IF(Notas!J36&gt;5,Notas!J36,IF(Notas!K36&gt;5,Notas!K36,IF(Notas!L36&gt;5,Notas!L36,IF(Notas!M36&gt;5,Notas!M36,IF(Notas!N36&gt;5,Notas!N36,IF(Notas!O36&gt;5,Notas!O36,IF(Notas!P36&gt;5,Notas!P36,IF(Notas!Q36&gt;5,Notas!Q36,IF(Notas!R36&gt;5,Notas!R36,IF(Notas!S36&gt;5,Notas!S36,IF(Notas!T36&gt;5,Notas!T36,IF(Notas!U36&gt;5,Notas!U36,IF(Notas!V36&gt;5,Notas!V36,IF(Notas!W36&gt;5,Notas!W36,IF(Notas!X36&gt;5,Notas!X36,IF(Notas!Y36&gt;5,Notas!Y36,IF(Notas!Z36&gt;5,Notas!Z36,IF(Notas!AA36&gt;5,Notas!AA36,"")))))))))))))))))))))))))</f>
        <v/>
      </c>
      <c r="V38" s="42" t="str">
        <f t="shared" si="14"/>
        <v>CURSAR</v>
      </c>
      <c r="W38" s="42" t="str">
        <f t="shared" si="15"/>
        <v/>
      </c>
      <c r="X38" s="34" t="str">
        <f t="shared" si="10"/>
        <v/>
      </c>
      <c r="Y38" s="46" t="str">
        <f t="shared" si="6"/>
        <v/>
      </c>
      <c r="Z38" s="34" t="str">
        <f t="shared" ca="1" si="11"/>
        <v/>
      </c>
      <c r="AA38" s="34" t="str">
        <f t="shared" si="12"/>
        <v/>
      </c>
      <c r="AB38" s="34" t="str">
        <f>IF(X38="","",RANK(Z38,$Z$13:$Z$65,1)-COUNTIF($Z$13:$Z$65,"&lt;0")+COUNTIF($AA$13:AA38,AA38)-1)</f>
        <v/>
      </c>
      <c r="AC38" s="34" t="str">
        <f t="shared" si="7"/>
        <v/>
      </c>
      <c r="AD38" s="47" t="str">
        <f t="shared" si="13"/>
        <v/>
      </c>
    </row>
    <row r="39" spans="1:31" ht="15.75" customHeight="1" thickBot="1" x14ac:dyDescent="0.3">
      <c r="A39" s="174"/>
      <c r="B39" s="174"/>
      <c r="C39" s="174"/>
      <c r="D39" s="174"/>
      <c r="E39" s="174" t="s">
        <v>128</v>
      </c>
      <c r="F39" s="174"/>
      <c r="G39" s="159" t="str">
        <f>IF(COUNTIF(T21:T27,"1")&gt;6,IF(COUNTIF(T29:T38,"1")&gt;4,"Regimen de Promoción Aprobado","Regimen de Promoción No Aprobado"),"Regimen de Promoción No Aprobado")</f>
        <v>Regimen de Promoción No Aprobado</v>
      </c>
      <c r="H39" s="160"/>
      <c r="I39" s="160"/>
      <c r="J39" s="160"/>
      <c r="K39" s="160"/>
      <c r="L39" s="160"/>
      <c r="M39" s="160"/>
      <c r="N39" s="160"/>
      <c r="O39" s="160"/>
      <c r="P39" s="160"/>
      <c r="Q39" s="160"/>
      <c r="R39" s="160"/>
      <c r="S39" s="160"/>
      <c r="T39" s="160"/>
      <c r="U39" s="160"/>
      <c r="V39" s="160"/>
      <c r="W39" s="161"/>
      <c r="X39" s="159" t="str">
        <f t="shared" si="10"/>
        <v/>
      </c>
      <c r="Y39" s="160"/>
      <c r="Z39" s="160"/>
      <c r="AA39" s="160"/>
      <c r="AB39" s="160"/>
      <c r="AC39" s="160"/>
      <c r="AD39" s="161"/>
      <c r="AE39" s="17"/>
    </row>
    <row r="40" spans="1:31" ht="15.75" thickBot="1" x14ac:dyDescent="0.3">
      <c r="A40" s="77"/>
      <c r="B40" s="37"/>
      <c r="C40" s="176" t="s">
        <v>51</v>
      </c>
      <c r="D40" s="176" t="s">
        <v>25</v>
      </c>
      <c r="E40" s="34">
        <v>23</v>
      </c>
      <c r="F40" s="34" t="s">
        <v>57</v>
      </c>
      <c r="G40" s="35">
        <v>14</v>
      </c>
      <c r="H40" s="36">
        <v>15</v>
      </c>
      <c r="I40" s="36">
        <v>17</v>
      </c>
      <c r="J40" s="36">
        <v>18</v>
      </c>
      <c r="K40" s="36">
        <v>19</v>
      </c>
      <c r="L40" s="37">
        <v>20</v>
      </c>
      <c r="M40" s="35">
        <v>14</v>
      </c>
      <c r="N40" s="36">
        <v>15</v>
      </c>
      <c r="O40" s="36">
        <v>17</v>
      </c>
      <c r="P40" s="36">
        <v>18</v>
      </c>
      <c r="Q40" s="36">
        <v>19</v>
      </c>
      <c r="R40" s="37">
        <v>20</v>
      </c>
      <c r="S40" s="76"/>
      <c r="T40" s="76"/>
      <c r="U40" s="176" t="str">
        <f>IF(Notas!C37&gt;5,Notas!C37,IF(Notas!D37&gt;5,Notas!D37,IF(Notas!E37&gt;5,Notas!E37,IF(Notas!F37&gt;5,Notas!F37,IF(Notas!G37&gt;5,Notas!G37,IF(Notas!H37&gt;5,Notas!H37,IF(Notas!I37&gt;5,Notas!I37,IF(Notas!J37&gt;5,Notas!J37,IF(Notas!K37&gt;5,Notas!K37,IF(Notas!L37&gt;5,Notas!L37,IF(Notas!M37&gt;5,Notas!M37,IF(Notas!N37&gt;5,Notas!N37,IF(Notas!O37&gt;5,Notas!O37,IF(Notas!P37&gt;5,Notas!P37,IF(Notas!Q37&gt;5,Notas!Q37,IF(Notas!R37&gt;5,Notas!R37,IF(Notas!S37&gt;5,Notas!S37,IF(Notas!T37&gt;5,Notas!T37,IF(Notas!U37&gt;5,Notas!U37,IF(Notas!V37&gt;5,Notas!V37,IF(Notas!W37&gt;5,Notas!W37,IF(Notas!X37&gt;5,Notas!X37,IF(Notas!Y37&gt;5,Notas!Y37,IF(Notas!Z37&gt;5,Notas!Z37,IF(Notas!AA37&gt;5,Notas!AA37,"")))))))))))))))))))))))))</f>
        <v/>
      </c>
      <c r="V40" s="34" t="str">
        <f t="shared" ref="V40:V50" si="16">IF(T40=1,"APROBADA",IF(S40=1,"REGULAR",IF(SUM(IF(SUM(IF(G40&lt;&gt;"",VLOOKUP(G40,E$13:T$65,16,FALSE),0),IF(H40&lt;&gt;"",VLOOKUP(H40,E$13:T$65,16,FALSE),0),IF(I40&lt;&gt;"",VLOOKUP(I40,E$13:T$65,16,FALSE),0),IF(J40&lt;&gt;"",VLOOKUP(J40,E$13:T$65,16,FALSE),0),IF(K40&lt;&gt;"",VLOOKUP(K40,E$13:T$65,16,FALSE),0),IF(L40&lt;&gt;"",VLOOKUP(L40,E$13:T$65,16,FALSE),0),)=COUNT(G40:L40),1,0))=1,"CURSAR","FALTA REG.")))</f>
        <v>FALTA REG.</v>
      </c>
      <c r="W40" s="34" t="str">
        <f t="shared" ref="W40:W50" si="17">IF(V40="REGULAR",IF(SUM(IF(M40&lt;&gt;"",VLOOKUP(M40,$E$13:$T$65,16,FALSE),0),IF(N40&lt;&gt;"",VLOOKUP(N40,$E$13:$T$65,16,FALSE),0),IF(O40&lt;&gt;"",VLOOKUP(O40,$E$13:$T$65,16,FALSE),0),IF(P40&lt;&gt;"",VLOOKUP(P40,$E$13:$T$65,16,FALSE),0),IF(Q40&lt;&gt;"",VLOOKUP(Q40,$E$13:$T$65,16,FALSE),0),IF(R40&lt;&gt;"",VLOOKUP(R40,$E$13:$T$65,16,FALSE),0),)=COUNTA(M40:R40),"RENDIR","FALTA APROB"),"")</f>
        <v/>
      </c>
      <c r="X40" s="34" t="str">
        <f t="shared" si="10"/>
        <v/>
      </c>
      <c r="Y40" s="46" t="str">
        <f t="shared" si="6"/>
        <v/>
      </c>
      <c r="Z40" s="34" t="str">
        <f t="shared" ca="1" si="11"/>
        <v/>
      </c>
      <c r="AA40" s="34" t="str">
        <f t="shared" si="12"/>
        <v/>
      </c>
      <c r="AB40" s="34" t="str">
        <f>IF(X40="","",RANK(Z40,$Z$13:$Z$65,1)-COUNTIF($Z$13:$Z$65,"&lt;0")+COUNTIF($AA$13:AA40,AA40)-1)</f>
        <v/>
      </c>
      <c r="AC40" s="34" t="str">
        <f t="shared" si="7"/>
        <v/>
      </c>
      <c r="AD40" s="47" t="str">
        <f t="shared" si="13"/>
        <v/>
      </c>
    </row>
    <row r="41" spans="1:31" ht="15.75" thickBot="1" x14ac:dyDescent="0.3">
      <c r="A41" s="74"/>
      <c r="B41" s="33" t="s">
        <v>136</v>
      </c>
      <c r="C41" s="177"/>
      <c r="D41" s="177"/>
      <c r="E41" s="56" t="s">
        <v>52</v>
      </c>
      <c r="F41" s="38" t="s">
        <v>58</v>
      </c>
      <c r="G41" s="39">
        <v>14</v>
      </c>
      <c r="H41" s="40">
        <v>15</v>
      </c>
      <c r="I41" s="40">
        <v>17</v>
      </c>
      <c r="J41" s="40">
        <v>18</v>
      </c>
      <c r="K41" s="40">
        <v>19</v>
      </c>
      <c r="L41" s="33">
        <v>20</v>
      </c>
      <c r="M41" s="39">
        <v>14</v>
      </c>
      <c r="N41" s="40">
        <v>15</v>
      </c>
      <c r="O41" s="40">
        <v>17</v>
      </c>
      <c r="P41" s="40">
        <v>18</v>
      </c>
      <c r="Q41" s="40">
        <v>19</v>
      </c>
      <c r="R41" s="33">
        <v>20</v>
      </c>
      <c r="S41" s="78"/>
      <c r="T41" s="78"/>
      <c r="U41" s="177"/>
      <c r="V41" s="38" t="str">
        <f t="shared" si="16"/>
        <v>FALTA REG.</v>
      </c>
      <c r="W41" s="38" t="str">
        <f t="shared" si="17"/>
        <v/>
      </c>
      <c r="X41" s="34" t="str">
        <f t="shared" si="10"/>
        <v/>
      </c>
      <c r="Y41" s="46" t="str">
        <f t="shared" si="6"/>
        <v/>
      </c>
      <c r="Z41" s="34" t="str">
        <f t="shared" ca="1" si="11"/>
        <v/>
      </c>
      <c r="AA41" s="34" t="str">
        <f t="shared" si="12"/>
        <v/>
      </c>
      <c r="AB41" s="34" t="str">
        <f>IF(X41="","",RANK(Z41,$Z$13:$Z$65,1)-COUNTIF($Z$13:$Z$65,"&lt;0")+COUNTIF($AA$13:AA41,AA41)-1)</f>
        <v/>
      </c>
      <c r="AC41" s="34" t="str">
        <f t="shared" si="7"/>
        <v/>
      </c>
      <c r="AD41" s="47" t="str">
        <f t="shared" si="13"/>
        <v/>
      </c>
    </row>
    <row r="42" spans="1:31" ht="15.75" thickBot="1" x14ac:dyDescent="0.3">
      <c r="A42" s="74"/>
      <c r="B42" s="33" t="s">
        <v>133</v>
      </c>
      <c r="C42" s="177"/>
      <c r="D42" s="177"/>
      <c r="E42" s="56" t="s">
        <v>53</v>
      </c>
      <c r="F42" s="38" t="s">
        <v>59</v>
      </c>
      <c r="G42" s="39">
        <v>14</v>
      </c>
      <c r="H42" s="40">
        <v>15</v>
      </c>
      <c r="I42" s="40">
        <v>17</v>
      </c>
      <c r="J42" s="40">
        <v>18</v>
      </c>
      <c r="K42" s="40">
        <v>19</v>
      </c>
      <c r="L42" s="33">
        <v>20</v>
      </c>
      <c r="M42" s="39">
        <v>14</v>
      </c>
      <c r="N42" s="40">
        <v>15</v>
      </c>
      <c r="O42" s="40">
        <v>17</v>
      </c>
      <c r="P42" s="40">
        <v>18</v>
      </c>
      <c r="Q42" s="40">
        <v>19</v>
      </c>
      <c r="R42" s="33">
        <v>20</v>
      </c>
      <c r="S42" s="78"/>
      <c r="T42" s="78"/>
      <c r="U42" s="177"/>
      <c r="V42" s="38" t="str">
        <f t="shared" si="16"/>
        <v>FALTA REG.</v>
      </c>
      <c r="W42" s="38" t="str">
        <f t="shared" si="17"/>
        <v/>
      </c>
      <c r="X42" s="34" t="str">
        <f t="shared" si="10"/>
        <v/>
      </c>
      <c r="Y42" s="46" t="str">
        <f t="shared" si="6"/>
        <v/>
      </c>
      <c r="Z42" s="34" t="str">
        <f t="shared" ca="1" si="11"/>
        <v/>
      </c>
      <c r="AA42" s="34" t="str">
        <f t="shared" si="12"/>
        <v/>
      </c>
      <c r="AB42" s="34" t="str">
        <f>IF(X42="","",RANK(Z42,$Z$13:$Z$65,1)-COUNTIF($Z$13:$Z$65,"&lt;0")+COUNTIF($AA$13:AA42,AA42)-1)</f>
        <v/>
      </c>
      <c r="AC42" s="34" t="str">
        <f t="shared" si="7"/>
        <v/>
      </c>
      <c r="AD42" s="47" t="str">
        <f t="shared" si="13"/>
        <v/>
      </c>
    </row>
    <row r="43" spans="1:31" ht="15.75" thickBot="1" x14ac:dyDescent="0.3">
      <c r="A43" s="74"/>
      <c r="B43" s="33" t="s">
        <v>133</v>
      </c>
      <c r="C43" s="177"/>
      <c r="D43" s="177"/>
      <c r="E43" s="56" t="s">
        <v>54</v>
      </c>
      <c r="F43" s="38" t="s">
        <v>131</v>
      </c>
      <c r="G43" s="39">
        <v>14</v>
      </c>
      <c r="H43" s="40">
        <v>15</v>
      </c>
      <c r="I43" s="40">
        <v>17</v>
      </c>
      <c r="J43" s="40">
        <v>18</v>
      </c>
      <c r="K43" s="40">
        <v>19</v>
      </c>
      <c r="L43" s="33">
        <v>20</v>
      </c>
      <c r="M43" s="39">
        <v>14</v>
      </c>
      <c r="N43" s="40">
        <v>15</v>
      </c>
      <c r="O43" s="40">
        <v>17</v>
      </c>
      <c r="P43" s="40">
        <v>18</v>
      </c>
      <c r="Q43" s="40">
        <v>19</v>
      </c>
      <c r="R43" s="33">
        <v>20</v>
      </c>
      <c r="S43" s="78"/>
      <c r="T43" s="78"/>
      <c r="U43" s="177"/>
      <c r="V43" s="38" t="str">
        <f t="shared" si="16"/>
        <v>FALTA REG.</v>
      </c>
      <c r="W43" s="38" t="str">
        <f t="shared" si="17"/>
        <v/>
      </c>
      <c r="X43" s="34" t="str">
        <f t="shared" si="10"/>
        <v/>
      </c>
      <c r="Y43" s="46" t="str">
        <f t="shared" si="6"/>
        <v/>
      </c>
      <c r="Z43" s="34" t="str">
        <f t="shared" ca="1" si="11"/>
        <v/>
      </c>
      <c r="AA43" s="34" t="str">
        <f t="shared" si="12"/>
        <v/>
      </c>
      <c r="AB43" s="34" t="str">
        <f>IF(X43="","",RANK(Z43,$Z$13:$Z$65,1)-COUNTIF($Z$13:$Z$65,"&lt;0")+COUNTIF($AA$13:AA43,AA43)-1)</f>
        <v/>
      </c>
      <c r="AC43" s="34" t="str">
        <f t="shared" si="7"/>
        <v/>
      </c>
      <c r="AD43" s="47" t="str">
        <f t="shared" si="13"/>
        <v/>
      </c>
    </row>
    <row r="44" spans="1:31" ht="15.75" thickBot="1" x14ac:dyDescent="0.3">
      <c r="A44" s="74"/>
      <c r="B44" s="33" t="s">
        <v>134</v>
      </c>
      <c r="C44" s="177"/>
      <c r="D44" s="177"/>
      <c r="E44" s="56" t="s">
        <v>55</v>
      </c>
      <c r="F44" s="38" t="s">
        <v>60</v>
      </c>
      <c r="G44" s="39">
        <v>14</v>
      </c>
      <c r="H44" s="40">
        <v>15</v>
      </c>
      <c r="I44" s="40">
        <v>17</v>
      </c>
      <c r="J44" s="40">
        <v>18</v>
      </c>
      <c r="K44" s="40">
        <v>19</v>
      </c>
      <c r="L44" s="33">
        <v>20</v>
      </c>
      <c r="M44" s="39">
        <v>14</v>
      </c>
      <c r="N44" s="40">
        <v>15</v>
      </c>
      <c r="O44" s="40">
        <v>17</v>
      </c>
      <c r="P44" s="40">
        <v>18</v>
      </c>
      <c r="Q44" s="40">
        <v>19</v>
      </c>
      <c r="R44" s="33">
        <v>20</v>
      </c>
      <c r="S44" s="78"/>
      <c r="T44" s="78"/>
      <c r="U44" s="177"/>
      <c r="V44" s="38" t="str">
        <f t="shared" si="16"/>
        <v>FALTA REG.</v>
      </c>
      <c r="W44" s="38" t="str">
        <f t="shared" si="17"/>
        <v/>
      </c>
      <c r="X44" s="34" t="str">
        <f t="shared" si="10"/>
        <v/>
      </c>
      <c r="Y44" s="46" t="str">
        <f t="shared" si="6"/>
        <v/>
      </c>
      <c r="Z44" s="34" t="str">
        <f t="shared" ca="1" si="11"/>
        <v/>
      </c>
      <c r="AA44" s="34" t="str">
        <f t="shared" si="12"/>
        <v/>
      </c>
      <c r="AB44" s="34" t="str">
        <f>IF(X44="","",RANK(Z44,$Z$13:$Z$65,1)-COUNTIF($Z$13:$Z$65,"&lt;0")+COUNTIF($AA$13:AA44,AA44)-1)</f>
        <v/>
      </c>
      <c r="AC44" s="34" t="str">
        <f t="shared" si="7"/>
        <v/>
      </c>
      <c r="AD44" s="47" t="str">
        <f t="shared" si="13"/>
        <v/>
      </c>
    </row>
    <row r="45" spans="1:31" ht="15.75" thickBot="1" x14ac:dyDescent="0.3">
      <c r="A45" s="74"/>
      <c r="B45" s="33" t="s">
        <v>135</v>
      </c>
      <c r="C45" s="177"/>
      <c r="D45" s="179"/>
      <c r="E45" s="56" t="s">
        <v>56</v>
      </c>
      <c r="F45" s="38" t="s">
        <v>61</v>
      </c>
      <c r="G45" s="39">
        <v>14</v>
      </c>
      <c r="H45" s="40">
        <v>15</v>
      </c>
      <c r="I45" s="40">
        <v>17</v>
      </c>
      <c r="J45" s="40">
        <v>18</v>
      </c>
      <c r="K45" s="40">
        <v>19</v>
      </c>
      <c r="L45" s="33">
        <v>20</v>
      </c>
      <c r="M45" s="39">
        <v>14</v>
      </c>
      <c r="N45" s="40">
        <v>15</v>
      </c>
      <c r="O45" s="40">
        <v>17</v>
      </c>
      <c r="P45" s="40">
        <v>18</v>
      </c>
      <c r="Q45" s="40">
        <v>19</v>
      </c>
      <c r="R45" s="33">
        <v>20</v>
      </c>
      <c r="S45" s="78"/>
      <c r="T45" s="78"/>
      <c r="U45" s="179"/>
      <c r="V45" s="38" t="str">
        <f t="shared" si="16"/>
        <v>FALTA REG.</v>
      </c>
      <c r="W45" s="38" t="str">
        <f t="shared" si="17"/>
        <v/>
      </c>
      <c r="X45" s="34" t="str">
        <f t="shared" si="10"/>
        <v/>
      </c>
      <c r="Y45" s="46" t="str">
        <f t="shared" si="6"/>
        <v/>
      </c>
      <c r="Z45" s="34" t="str">
        <f t="shared" ca="1" si="11"/>
        <v/>
      </c>
      <c r="AA45" s="34" t="str">
        <f t="shared" si="12"/>
        <v/>
      </c>
      <c r="AB45" s="34" t="str">
        <f>IF(X45="","",RANK(Z45,$Z$13:$Z$65,1)-COUNTIF($Z$13:$Z$65,"&lt;0")+COUNTIF($AA$13:AA45,AA45)-1)</f>
        <v/>
      </c>
      <c r="AC45" s="34" t="str">
        <f t="shared" si="7"/>
        <v/>
      </c>
      <c r="AD45" s="47" t="str">
        <f t="shared" si="13"/>
        <v/>
      </c>
    </row>
    <row r="46" spans="1:31" ht="15.75" thickBot="1" x14ac:dyDescent="0.3">
      <c r="A46" s="74"/>
      <c r="B46" s="33" t="s">
        <v>134</v>
      </c>
      <c r="C46" s="177"/>
      <c r="D46" s="50" t="s">
        <v>25</v>
      </c>
      <c r="E46" s="51">
        <v>24</v>
      </c>
      <c r="F46" s="51" t="s">
        <v>63</v>
      </c>
      <c r="G46" s="52">
        <v>14</v>
      </c>
      <c r="H46" s="53">
        <v>17</v>
      </c>
      <c r="I46" s="53"/>
      <c r="J46" s="53"/>
      <c r="K46" s="53"/>
      <c r="L46" s="41"/>
      <c r="M46" s="52">
        <v>14</v>
      </c>
      <c r="N46" s="53">
        <v>17</v>
      </c>
      <c r="O46" s="53"/>
      <c r="P46" s="53"/>
      <c r="Q46" s="53"/>
      <c r="R46" s="41"/>
      <c r="S46" s="82"/>
      <c r="T46" s="82"/>
      <c r="U46" s="51" t="str">
        <f>IF(Notas!C43&gt;5,Notas!C43,IF(Notas!D43&gt;5,Notas!D43,IF(Notas!E43&gt;5,Notas!E43,IF(Notas!F43&gt;5,Notas!F43,IF(Notas!G43&gt;5,Notas!G43,IF(Notas!H43&gt;5,Notas!H43,IF(Notas!I43&gt;5,Notas!I43,IF(Notas!J43&gt;5,Notas!J43,IF(Notas!K43&gt;5,Notas!K43,IF(Notas!L43&gt;5,Notas!L43,IF(Notas!M43&gt;5,Notas!M43,IF(Notas!N43&gt;5,Notas!N43,IF(Notas!O43&gt;5,Notas!O43,IF(Notas!P43&gt;5,Notas!P43,IF(Notas!Q43&gt;5,Notas!Q43,IF(Notas!R43&gt;5,Notas!R43,IF(Notas!S43&gt;5,Notas!S43,IF(Notas!T43&gt;5,Notas!T43,IF(Notas!U43&gt;5,Notas!U43,IF(Notas!V43&gt;5,Notas!V43,IF(Notas!W43&gt;5,Notas!W43,IF(Notas!X43&gt;5,Notas!X43,IF(Notas!Y43&gt;5,Notas!Y43,IF(Notas!Z43&gt;5,Notas!Z43,IF(Notas!AA43&gt;5,Notas!AA43,"")))))))))))))))))))))))))</f>
        <v/>
      </c>
      <c r="V46" s="38" t="str">
        <f t="shared" si="16"/>
        <v>FALTA REG.</v>
      </c>
      <c r="W46" s="38" t="str">
        <f t="shared" si="17"/>
        <v/>
      </c>
      <c r="X46" s="34" t="str">
        <f t="shared" si="10"/>
        <v/>
      </c>
      <c r="Y46" s="46" t="str">
        <f t="shared" si="6"/>
        <v/>
      </c>
      <c r="Z46" s="34" t="str">
        <f t="shared" ca="1" si="11"/>
        <v/>
      </c>
      <c r="AA46" s="34" t="str">
        <f t="shared" si="12"/>
        <v/>
      </c>
      <c r="AB46" s="34" t="str">
        <f>IF(X46="","",RANK(Z46,$Z$13:$Z$65,1)-COUNTIF($Z$13:$Z$65,"&lt;0")+COUNTIF($AA$13:AA46,AA46)-1)</f>
        <v/>
      </c>
      <c r="AC46" s="34" t="str">
        <f t="shared" si="7"/>
        <v/>
      </c>
      <c r="AD46" s="47" t="str">
        <f t="shared" si="13"/>
        <v/>
      </c>
    </row>
    <row r="47" spans="1:31" ht="15.75" thickBot="1" x14ac:dyDescent="0.3">
      <c r="A47" s="74"/>
      <c r="B47" s="33" t="s">
        <v>136</v>
      </c>
      <c r="C47" s="177"/>
      <c r="D47" s="49" t="s">
        <v>25</v>
      </c>
      <c r="E47" s="38">
        <v>25</v>
      </c>
      <c r="F47" s="38" t="s">
        <v>64</v>
      </c>
      <c r="G47" s="39">
        <v>15</v>
      </c>
      <c r="H47" s="40">
        <v>17</v>
      </c>
      <c r="I47" s="40">
        <v>20</v>
      </c>
      <c r="J47" s="40">
        <v>21</v>
      </c>
      <c r="K47" s="40"/>
      <c r="L47" s="33"/>
      <c r="M47" s="39">
        <v>15</v>
      </c>
      <c r="N47" s="40">
        <v>17</v>
      </c>
      <c r="O47" s="40">
        <v>20</v>
      </c>
      <c r="P47" s="40">
        <v>21</v>
      </c>
      <c r="Q47" s="40"/>
      <c r="R47" s="33"/>
      <c r="S47" s="78"/>
      <c r="T47" s="78"/>
      <c r="U47" s="51" t="str">
        <f>IF(Notas!C44&gt;5,Notas!C44,IF(Notas!D44&gt;5,Notas!D44,IF(Notas!E44&gt;5,Notas!E44,IF(Notas!F44&gt;5,Notas!F44,IF(Notas!G44&gt;5,Notas!G44,IF(Notas!H44&gt;5,Notas!H44,IF(Notas!I44&gt;5,Notas!I44,IF(Notas!J44&gt;5,Notas!J44,IF(Notas!K44&gt;5,Notas!K44,IF(Notas!L44&gt;5,Notas!L44,IF(Notas!M44&gt;5,Notas!M44,IF(Notas!N44&gt;5,Notas!N44,IF(Notas!O44&gt;5,Notas!O44,IF(Notas!P44&gt;5,Notas!P44,IF(Notas!Q44&gt;5,Notas!Q44,IF(Notas!R44&gt;5,Notas!R44,IF(Notas!S44&gt;5,Notas!S44,IF(Notas!T44&gt;5,Notas!T44,IF(Notas!U44&gt;5,Notas!U44,IF(Notas!V44&gt;5,Notas!V44,IF(Notas!W44&gt;5,Notas!W44,IF(Notas!X44&gt;5,Notas!X44,IF(Notas!Y44&gt;5,Notas!Y44,IF(Notas!Z44&gt;5,Notas!Z44,IF(Notas!AA44&gt;5,Notas!AA44,"")))))))))))))))))))))))))</f>
        <v/>
      </c>
      <c r="V47" s="38" t="str">
        <f t="shared" si="16"/>
        <v>FALTA REG.</v>
      </c>
      <c r="W47" s="38" t="str">
        <f t="shared" si="17"/>
        <v/>
      </c>
      <c r="X47" s="34" t="str">
        <f t="shared" si="10"/>
        <v/>
      </c>
      <c r="Y47" s="46" t="str">
        <f t="shared" si="6"/>
        <v/>
      </c>
      <c r="Z47" s="34" t="str">
        <f t="shared" ca="1" si="11"/>
        <v/>
      </c>
      <c r="AA47" s="34" t="str">
        <f t="shared" si="12"/>
        <v/>
      </c>
      <c r="AB47" s="34" t="str">
        <f>IF(X47="","",RANK(Z47,$Z$13:$Z$65,1)-COUNTIF($Z$13:$Z$65,"&lt;0")+COUNTIF($AA$13:AA47,AA47)-1)</f>
        <v/>
      </c>
      <c r="AC47" s="34" t="str">
        <f t="shared" si="7"/>
        <v/>
      </c>
      <c r="AD47" s="47" t="str">
        <f t="shared" si="13"/>
        <v/>
      </c>
    </row>
    <row r="48" spans="1:31" ht="15.75" thickBot="1" x14ac:dyDescent="0.3">
      <c r="A48" s="74"/>
      <c r="B48" s="33" t="s">
        <v>137</v>
      </c>
      <c r="C48" s="177"/>
      <c r="D48" s="50" t="s">
        <v>25</v>
      </c>
      <c r="E48" s="51">
        <v>26</v>
      </c>
      <c r="F48" s="51" t="s">
        <v>66</v>
      </c>
      <c r="G48" s="52">
        <v>16</v>
      </c>
      <c r="H48" s="53">
        <v>18</v>
      </c>
      <c r="I48" s="53"/>
      <c r="J48" s="53"/>
      <c r="K48" s="53"/>
      <c r="L48" s="41"/>
      <c r="M48" s="52">
        <v>16</v>
      </c>
      <c r="N48" s="53">
        <v>18</v>
      </c>
      <c r="O48" s="53"/>
      <c r="P48" s="53"/>
      <c r="Q48" s="53"/>
      <c r="R48" s="41"/>
      <c r="S48" s="82"/>
      <c r="T48" s="82"/>
      <c r="U48" s="51" t="str">
        <f>IF(Notas!C45&gt;5,Notas!C45,IF(Notas!D45&gt;5,Notas!D45,IF(Notas!E45&gt;5,Notas!E45,IF(Notas!F45&gt;5,Notas!F45,IF(Notas!G45&gt;5,Notas!G45,IF(Notas!H45&gt;5,Notas!H45,IF(Notas!I45&gt;5,Notas!I45,IF(Notas!J45&gt;5,Notas!J45,IF(Notas!K45&gt;5,Notas!K45,IF(Notas!L45&gt;5,Notas!L45,IF(Notas!M45&gt;5,Notas!M45,IF(Notas!N45&gt;5,Notas!N45,IF(Notas!O45&gt;5,Notas!O45,IF(Notas!P45&gt;5,Notas!P45,IF(Notas!Q45&gt;5,Notas!Q45,IF(Notas!R45&gt;5,Notas!R45,IF(Notas!S45&gt;5,Notas!S45,IF(Notas!T45&gt;5,Notas!T45,IF(Notas!U45&gt;5,Notas!U45,IF(Notas!V45&gt;5,Notas!V45,IF(Notas!W45&gt;5,Notas!W45,IF(Notas!X45&gt;5,Notas!X45,IF(Notas!Y45&gt;5,Notas!Y45,IF(Notas!Z45&gt;5,Notas!Z45,IF(Notas!AA45&gt;5,Notas!AA45,"")))))))))))))))))))))))))</f>
        <v/>
      </c>
      <c r="V48" s="38" t="str">
        <f t="shared" si="16"/>
        <v>FALTA REG.</v>
      </c>
      <c r="W48" s="38" t="str">
        <f t="shared" si="17"/>
        <v/>
      </c>
      <c r="X48" s="34" t="str">
        <f t="shared" si="10"/>
        <v/>
      </c>
      <c r="Y48" s="46" t="str">
        <f t="shared" si="6"/>
        <v/>
      </c>
      <c r="Z48" s="34" t="str">
        <f t="shared" ca="1" si="11"/>
        <v/>
      </c>
      <c r="AA48" s="34" t="str">
        <f t="shared" si="12"/>
        <v/>
      </c>
      <c r="AB48" s="34" t="str">
        <f>IF(X48="","",RANK(Z48,$Z$13:$Z$65,1)-COUNTIF($Z$13:$Z$65,"&lt;0")+COUNTIF($AA$13:AA48,AA48)-1)</f>
        <v/>
      </c>
      <c r="AC48" s="34" t="str">
        <f t="shared" si="7"/>
        <v/>
      </c>
      <c r="AD48" s="47" t="str">
        <f t="shared" si="13"/>
        <v/>
      </c>
    </row>
    <row r="49" spans="1:31" ht="15.75" thickBot="1" x14ac:dyDescent="0.3">
      <c r="A49" s="83"/>
      <c r="B49" s="41" t="s">
        <v>134</v>
      </c>
      <c r="C49" s="177"/>
      <c r="D49" s="51" t="s">
        <v>25</v>
      </c>
      <c r="E49" s="51">
        <v>27</v>
      </c>
      <c r="F49" s="51" t="s">
        <v>67</v>
      </c>
      <c r="G49" s="52">
        <v>13</v>
      </c>
      <c r="H49" s="53">
        <v>14</v>
      </c>
      <c r="I49" s="53">
        <v>17</v>
      </c>
      <c r="J49" s="53">
        <v>19</v>
      </c>
      <c r="K49" s="53"/>
      <c r="L49" s="41"/>
      <c r="M49" s="57">
        <v>13</v>
      </c>
      <c r="N49" s="53">
        <v>14</v>
      </c>
      <c r="O49" s="53">
        <v>17</v>
      </c>
      <c r="P49" s="53">
        <v>19</v>
      </c>
      <c r="Q49" s="53"/>
      <c r="R49" s="58"/>
      <c r="S49" s="82"/>
      <c r="T49" s="82"/>
      <c r="U49" s="51" t="str">
        <f>IF(Notas!C46&gt;5,Notas!C46,IF(Notas!D46&gt;5,Notas!D46,IF(Notas!E46&gt;5,Notas!E46,IF(Notas!F46&gt;5,Notas!F46,IF(Notas!G46&gt;5,Notas!G46,IF(Notas!H46&gt;5,Notas!H46,IF(Notas!I46&gt;5,Notas!I46,IF(Notas!J46&gt;5,Notas!J46,IF(Notas!K46&gt;5,Notas!K46,IF(Notas!L46&gt;5,Notas!L46,IF(Notas!M46&gt;5,Notas!M46,IF(Notas!N46&gt;5,Notas!N46,IF(Notas!O46&gt;5,Notas!O46,IF(Notas!P46&gt;5,Notas!P46,IF(Notas!Q46&gt;5,Notas!Q46,IF(Notas!R46&gt;5,Notas!R46,IF(Notas!S46&gt;5,Notas!S46,IF(Notas!T46&gt;5,Notas!T46,IF(Notas!U46&gt;5,Notas!U46,IF(Notas!V46&gt;5,Notas!V46,IF(Notas!W46&gt;5,Notas!W46,IF(Notas!X46&gt;5,Notas!X46,IF(Notas!Y46&gt;5,Notas!Y46,IF(Notas!Z46&gt;5,Notas!Z46,IF(Notas!AA46&gt;5,Notas!AA46,"")))))))))))))))))))))))))</f>
        <v/>
      </c>
      <c r="V49" s="38" t="str">
        <f t="shared" si="16"/>
        <v>FALTA REG.</v>
      </c>
      <c r="W49" s="38" t="str">
        <f t="shared" si="17"/>
        <v/>
      </c>
      <c r="X49" s="34" t="str">
        <f t="shared" si="10"/>
        <v/>
      </c>
      <c r="Y49" s="46" t="str">
        <f t="shared" si="6"/>
        <v/>
      </c>
      <c r="Z49" s="34" t="str">
        <f t="shared" ca="1" si="11"/>
        <v/>
      </c>
      <c r="AA49" s="34" t="str">
        <f t="shared" si="12"/>
        <v/>
      </c>
      <c r="AB49" s="34" t="str">
        <f>IF(X49="","",RANK(Z49,$Z$13:$Z$65,1)-COUNTIF($Z$13:$Z$65,"&lt;0")+COUNTIF($AA$13:AA49,AA49)-1)</f>
        <v/>
      </c>
      <c r="AC49" s="34" t="str">
        <f t="shared" si="7"/>
        <v/>
      </c>
      <c r="AD49" s="47" t="str">
        <f t="shared" si="13"/>
        <v/>
      </c>
    </row>
    <row r="50" spans="1:31" ht="15.75" thickBot="1" x14ac:dyDescent="0.3">
      <c r="A50" s="84"/>
      <c r="B50" s="45" t="s">
        <v>136</v>
      </c>
      <c r="C50" s="178"/>
      <c r="D50" s="42" t="s">
        <v>33</v>
      </c>
      <c r="E50" s="42">
        <v>28</v>
      </c>
      <c r="F50" s="42" t="s">
        <v>68</v>
      </c>
      <c r="G50" s="43"/>
      <c r="H50" s="44"/>
      <c r="I50" s="44"/>
      <c r="J50" s="44"/>
      <c r="K50" s="44"/>
      <c r="L50" s="45"/>
      <c r="M50" s="43"/>
      <c r="N50" s="44"/>
      <c r="O50" s="44"/>
      <c r="P50" s="44"/>
      <c r="Q50" s="44"/>
      <c r="R50" s="45"/>
      <c r="S50" s="80"/>
      <c r="T50" s="80"/>
      <c r="U50" s="51" t="str">
        <f>IF(Notas!C47&gt;5,Notas!C47,IF(Notas!D47&gt;5,Notas!D47,IF(Notas!E47&gt;5,Notas!E47,IF(Notas!F47&gt;5,Notas!F47,IF(Notas!G47&gt;5,Notas!G47,IF(Notas!H47&gt;5,Notas!H47,IF(Notas!I47&gt;5,Notas!I47,IF(Notas!J47&gt;5,Notas!J47,IF(Notas!K47&gt;5,Notas!K47,IF(Notas!L47&gt;5,Notas!L47,IF(Notas!M47&gt;5,Notas!M47,IF(Notas!N47&gt;5,Notas!N47,IF(Notas!O47&gt;5,Notas!O47,IF(Notas!P47&gt;5,Notas!P47,IF(Notas!Q47&gt;5,Notas!Q47,IF(Notas!R47&gt;5,Notas!R47,IF(Notas!S47&gt;5,Notas!S47,IF(Notas!T47&gt;5,Notas!T47,IF(Notas!U47&gt;5,Notas!U47,IF(Notas!V47&gt;5,Notas!V47,IF(Notas!W47&gt;5,Notas!W47,IF(Notas!X47&gt;5,Notas!X47,IF(Notas!Y47&gt;5,Notas!Y47,IF(Notas!Z47&gt;5,Notas!Z47,IF(Notas!AA47&gt;5,Notas!AA47,"")))))))))))))))))))))))))</f>
        <v/>
      </c>
      <c r="V50" s="42" t="str">
        <f t="shared" si="16"/>
        <v>CURSAR</v>
      </c>
      <c r="W50" s="42" t="str">
        <f t="shared" si="17"/>
        <v/>
      </c>
      <c r="X50" s="34" t="str">
        <f t="shared" si="10"/>
        <v/>
      </c>
      <c r="Y50" s="46" t="str">
        <f t="shared" si="6"/>
        <v/>
      </c>
      <c r="Z50" s="34" t="str">
        <f t="shared" ca="1" si="11"/>
        <v/>
      </c>
      <c r="AA50" s="34" t="str">
        <f t="shared" si="12"/>
        <v/>
      </c>
      <c r="AB50" s="34" t="str">
        <f>IF(X50="","",RANK(Z50,$Z$13:$Z$65,1)-COUNTIF($Z$13:$Z$65,"&lt;0")+COUNTIF($AA$13:AA50,AA50)-1)</f>
        <v/>
      </c>
      <c r="AC50" s="34" t="str">
        <f t="shared" si="7"/>
        <v/>
      </c>
      <c r="AD50" s="47" t="str">
        <f t="shared" si="13"/>
        <v/>
      </c>
    </row>
    <row r="51" spans="1:31" ht="15.75" customHeight="1" thickBot="1" x14ac:dyDescent="0.3">
      <c r="A51" s="174"/>
      <c r="B51" s="174"/>
      <c r="C51" s="174"/>
      <c r="D51" s="174"/>
      <c r="E51" s="174" t="s">
        <v>128</v>
      </c>
      <c r="F51" s="174"/>
      <c r="G51" s="159" t="str">
        <f>IF(COUNTIF(T29:T38,"1")&gt;9,IF(COUNTIF(T40:T50,"1")&gt;2,IF(V41="REGULAR",IF(V42="REGULAR",IF(V43="REGULAR",IF(V44="REGULAR",IF(V45="REGULAR","Regimen de Promoción Aprobado","Regimen de Promoción No Aprobado"),"Regimen de Promoción No Aprobado"),"Regimen de Promoción No Aprobado"),"Regimen de Promoción No Aprobado"),"Regimen de Promoción No Aprobado"),"Regimen de Promoción No Aprobado"),"Regimen de Promoción No Aprobado")</f>
        <v>Regimen de Promoción No Aprobado</v>
      </c>
      <c r="H51" s="160"/>
      <c r="I51" s="160"/>
      <c r="J51" s="160"/>
      <c r="K51" s="160"/>
      <c r="L51" s="160"/>
      <c r="M51" s="160"/>
      <c r="N51" s="160"/>
      <c r="O51" s="160"/>
      <c r="P51" s="160"/>
      <c r="Q51" s="160"/>
      <c r="R51" s="160"/>
      <c r="S51" s="160"/>
      <c r="T51" s="160"/>
      <c r="U51" s="160"/>
      <c r="V51" s="160"/>
      <c r="W51" s="161"/>
      <c r="X51" s="159" t="str">
        <f t="shared" si="10"/>
        <v/>
      </c>
      <c r="Y51" s="160"/>
      <c r="Z51" s="160"/>
      <c r="AA51" s="160"/>
      <c r="AB51" s="160"/>
      <c r="AC51" s="160"/>
      <c r="AD51" s="161"/>
      <c r="AE51" s="17"/>
    </row>
    <row r="52" spans="1:31" ht="15.75" thickBot="1" x14ac:dyDescent="0.3">
      <c r="A52" s="77"/>
      <c r="B52" s="37"/>
      <c r="C52" s="176" t="s">
        <v>86</v>
      </c>
      <c r="D52" s="206" t="s">
        <v>25</v>
      </c>
      <c r="E52" s="34">
        <v>29</v>
      </c>
      <c r="F52" s="34" t="s">
        <v>73</v>
      </c>
      <c r="G52" s="35">
        <v>23</v>
      </c>
      <c r="H52" s="36">
        <v>24</v>
      </c>
      <c r="I52" s="36">
        <v>26</v>
      </c>
      <c r="J52" s="36"/>
      <c r="K52" s="36"/>
      <c r="L52" s="37"/>
      <c r="M52" s="35">
        <v>23</v>
      </c>
      <c r="N52" s="36">
        <v>24</v>
      </c>
      <c r="O52" s="36">
        <v>26</v>
      </c>
      <c r="P52" s="36"/>
      <c r="Q52" s="36"/>
      <c r="R52" s="37"/>
      <c r="S52" s="76"/>
      <c r="T52" s="76"/>
      <c r="U52" s="176" t="str">
        <f>IF(Notas!C48&gt;5,Notas!C48,IF(Notas!D48&gt;5,Notas!D48,IF(Notas!E48&gt;5,Notas!E48,IF(Notas!F48&gt;5,Notas!F48,IF(Notas!G48&gt;5,Notas!G48,IF(Notas!H48&gt;5,Notas!H48,IF(Notas!I48&gt;5,Notas!I48,IF(Notas!J48&gt;5,Notas!J48,IF(Notas!K48&gt;5,Notas!K48,IF(Notas!L48&gt;5,Notas!L48,IF(Notas!M48&gt;5,Notas!M48,IF(Notas!N48&gt;5,Notas!N48,IF(Notas!O48&gt;5,Notas!O48,IF(Notas!P48&gt;5,Notas!P48,IF(Notas!Q48&gt;5,Notas!Q48,IF(Notas!R48&gt;5,Notas!R48,IF(Notas!S48&gt;5,Notas!S48,IF(Notas!T48&gt;5,Notas!T48,IF(Notas!U48&gt;5,Notas!U48,IF(Notas!V48&gt;5,Notas!V48,IF(Notas!W48&gt;5,Notas!W48,IF(Notas!X48&gt;5,Notas!X48,IF(Notas!Y48&gt;5,Notas!Y48,IF(Notas!Z48&gt;5,Notas!Z48,IF(Notas!AA48&gt;5,Notas!AA48,"")))))))))))))))))))))))))</f>
        <v/>
      </c>
      <c r="V52" s="34" t="str">
        <f t="shared" ref="V52:V65" si="18">IF(T52=1,"APROBADA",IF(S52=1,"REGULAR",IF(SUM(IF(SUM(IF(G52&lt;&gt;"",VLOOKUP(G52,E$13:T$65,16,FALSE),0),IF(H52&lt;&gt;"",VLOOKUP(H52,E$13:T$65,16,FALSE),0),IF(I52&lt;&gt;"",VLOOKUP(I52,E$13:T$65,16,FALSE),0),IF(J52&lt;&gt;"",VLOOKUP(J52,E$13:T$65,16,FALSE),0),IF(K52&lt;&gt;"",VLOOKUP(K52,E$13:T$65,16,FALSE),0),IF(L52&lt;&gt;"",VLOOKUP(L52,E$13:T$65,16,FALSE),0),)=COUNT(G52:L52),1,0))=1,"CURSAR","FALTA REG.")))</f>
        <v>FALTA REG.</v>
      </c>
      <c r="W52" s="34" t="str">
        <f t="shared" ref="W52:W65" si="19">IF(V52="REGULAR",IF(SUM(IF(M52&lt;&gt;"",VLOOKUP(M52,$E$13:$T$65,16,FALSE),0),IF(N52&lt;&gt;"",VLOOKUP(N52,$E$13:$T$65,16,FALSE),0),IF(O52&lt;&gt;"",VLOOKUP(O52,$E$13:$T$65,16,FALSE),0),IF(P52&lt;&gt;"",VLOOKUP(P52,$E$13:$T$65,16,FALSE),0),IF(Q52&lt;&gt;"",VLOOKUP(Q52,$E$13:$T$65,16,FALSE),0),IF(R52&lt;&gt;"",VLOOKUP(R52,$E$13:$T$65,16,FALSE),0),)=COUNTA(M52:R52),"RENDIR","FALTA APROB"),"")</f>
        <v/>
      </c>
      <c r="X52" s="34" t="str">
        <f t="shared" si="10"/>
        <v/>
      </c>
      <c r="Y52" s="46" t="str">
        <f t="shared" si="6"/>
        <v/>
      </c>
      <c r="Z52" s="34" t="str">
        <f t="shared" ca="1" si="11"/>
        <v/>
      </c>
      <c r="AA52" s="34" t="str">
        <f t="shared" si="12"/>
        <v/>
      </c>
      <c r="AB52" s="34" t="str">
        <f>IF(X52="","",RANK(Z52,$Z$13:$Z$65,1)-COUNTIF($Z$13:$Z$65,"&lt;0")+COUNTIF($AA$13:AA52,AA52)-1)</f>
        <v/>
      </c>
      <c r="AC52" s="34" t="str">
        <f t="shared" si="7"/>
        <v/>
      </c>
      <c r="AD52" s="47" t="str">
        <f t="shared" si="13"/>
        <v/>
      </c>
    </row>
    <row r="53" spans="1:31" ht="15.75" thickBot="1" x14ac:dyDescent="0.3">
      <c r="A53" s="74"/>
      <c r="B53" s="33" t="s">
        <v>133</v>
      </c>
      <c r="C53" s="177"/>
      <c r="D53" s="207"/>
      <c r="E53" s="56" t="s">
        <v>69</v>
      </c>
      <c r="F53" s="38" t="s">
        <v>132</v>
      </c>
      <c r="G53" s="39">
        <v>23</v>
      </c>
      <c r="H53" s="40">
        <v>24</v>
      </c>
      <c r="I53" s="40">
        <v>26</v>
      </c>
      <c r="J53" s="40"/>
      <c r="K53" s="40"/>
      <c r="L53" s="33"/>
      <c r="M53" s="39">
        <v>23</v>
      </c>
      <c r="N53" s="40">
        <v>24</v>
      </c>
      <c r="O53" s="40">
        <v>26</v>
      </c>
      <c r="P53" s="40"/>
      <c r="Q53" s="40"/>
      <c r="R53" s="33"/>
      <c r="S53" s="78"/>
      <c r="T53" s="78"/>
      <c r="U53" s="177"/>
      <c r="V53" s="38" t="str">
        <f t="shared" si="18"/>
        <v>FALTA REG.</v>
      </c>
      <c r="W53" s="38" t="str">
        <f t="shared" si="19"/>
        <v/>
      </c>
      <c r="X53" s="34" t="str">
        <f t="shared" si="10"/>
        <v/>
      </c>
      <c r="Y53" s="46" t="str">
        <f t="shared" si="6"/>
        <v/>
      </c>
      <c r="Z53" s="34" t="str">
        <f t="shared" ca="1" si="11"/>
        <v/>
      </c>
      <c r="AA53" s="34" t="str">
        <f t="shared" si="12"/>
        <v/>
      </c>
      <c r="AB53" s="34" t="str">
        <f>IF(X53="","",RANK(Z53,$Z$13:$Z$65,1)-COUNTIF($Z$13:$Z$65,"&lt;0")+COUNTIF($AA$13:AA53,AA53)-1)</f>
        <v/>
      </c>
      <c r="AC53" s="34" t="str">
        <f t="shared" si="7"/>
        <v/>
      </c>
      <c r="AD53" s="47" t="str">
        <f t="shared" si="13"/>
        <v/>
      </c>
    </row>
    <row r="54" spans="1:31" ht="15.75" thickBot="1" x14ac:dyDescent="0.3">
      <c r="A54" s="74"/>
      <c r="B54" s="33" t="s">
        <v>135</v>
      </c>
      <c r="C54" s="177"/>
      <c r="D54" s="207"/>
      <c r="E54" s="56" t="s">
        <v>70</v>
      </c>
      <c r="F54" s="38" t="s">
        <v>74</v>
      </c>
      <c r="G54" s="39">
        <v>23</v>
      </c>
      <c r="H54" s="40">
        <v>24</v>
      </c>
      <c r="I54" s="40">
        <v>26</v>
      </c>
      <c r="J54" s="40"/>
      <c r="K54" s="40"/>
      <c r="L54" s="33"/>
      <c r="M54" s="39">
        <v>23</v>
      </c>
      <c r="N54" s="40">
        <v>24</v>
      </c>
      <c r="O54" s="40">
        <v>26</v>
      </c>
      <c r="P54" s="40"/>
      <c r="Q54" s="40"/>
      <c r="R54" s="33"/>
      <c r="S54" s="78"/>
      <c r="T54" s="78"/>
      <c r="U54" s="177"/>
      <c r="V54" s="38" t="str">
        <f t="shared" si="18"/>
        <v>FALTA REG.</v>
      </c>
      <c r="W54" s="38" t="str">
        <f t="shared" si="19"/>
        <v/>
      </c>
      <c r="X54" s="34" t="str">
        <f t="shared" si="10"/>
        <v/>
      </c>
      <c r="Y54" s="46" t="str">
        <f t="shared" si="6"/>
        <v/>
      </c>
      <c r="Z54" s="34" t="str">
        <f t="shared" ca="1" si="11"/>
        <v/>
      </c>
      <c r="AA54" s="34" t="str">
        <f t="shared" si="12"/>
        <v/>
      </c>
      <c r="AB54" s="34" t="str">
        <f>IF(X54="","",RANK(Z54,$Z$13:$Z$65,1)-COUNTIF($Z$13:$Z$65,"&lt;0")+COUNTIF($AA$13:AA54,AA54)-1)</f>
        <v/>
      </c>
      <c r="AC54" s="34" t="str">
        <f t="shared" si="7"/>
        <v/>
      </c>
      <c r="AD54" s="47" t="str">
        <f t="shared" si="13"/>
        <v/>
      </c>
    </row>
    <row r="55" spans="1:31" ht="15.75" thickBot="1" x14ac:dyDescent="0.3">
      <c r="A55" s="74"/>
      <c r="B55" s="33" t="s">
        <v>135</v>
      </c>
      <c r="C55" s="177"/>
      <c r="D55" s="207"/>
      <c r="E55" s="56" t="s">
        <v>71</v>
      </c>
      <c r="F55" s="38" t="s">
        <v>75</v>
      </c>
      <c r="G55" s="39">
        <v>23</v>
      </c>
      <c r="H55" s="40">
        <v>24</v>
      </c>
      <c r="I55" s="40">
        <v>26</v>
      </c>
      <c r="J55" s="40"/>
      <c r="K55" s="40"/>
      <c r="L55" s="33"/>
      <c r="M55" s="39">
        <v>23</v>
      </c>
      <c r="N55" s="40">
        <v>24</v>
      </c>
      <c r="O55" s="40">
        <v>26</v>
      </c>
      <c r="P55" s="40"/>
      <c r="Q55" s="40"/>
      <c r="R55" s="33"/>
      <c r="S55" s="78"/>
      <c r="T55" s="78"/>
      <c r="U55" s="177"/>
      <c r="V55" s="38" t="str">
        <f t="shared" si="18"/>
        <v>FALTA REG.</v>
      </c>
      <c r="W55" s="38" t="str">
        <f t="shared" si="19"/>
        <v/>
      </c>
      <c r="X55" s="34" t="str">
        <f t="shared" si="10"/>
        <v/>
      </c>
      <c r="Y55" s="46" t="str">
        <f t="shared" si="6"/>
        <v/>
      </c>
      <c r="Z55" s="34" t="str">
        <f t="shared" ca="1" si="11"/>
        <v/>
      </c>
      <c r="AA55" s="34" t="str">
        <f t="shared" si="12"/>
        <v/>
      </c>
      <c r="AB55" s="34" t="str">
        <f>IF(X55="","",RANK(Z55,$Z$13:$Z$65,1)-COUNTIF($Z$13:$Z$65,"&lt;0")+COUNTIF($AA$13:AA55,AA55)-1)</f>
        <v/>
      </c>
      <c r="AC55" s="34" t="str">
        <f t="shared" si="7"/>
        <v/>
      </c>
      <c r="AD55" s="47" t="str">
        <f t="shared" si="13"/>
        <v/>
      </c>
    </row>
    <row r="56" spans="1:31" ht="15.75" thickBot="1" x14ac:dyDescent="0.3">
      <c r="A56" s="74"/>
      <c r="B56" s="33" t="s">
        <v>137</v>
      </c>
      <c r="C56" s="177"/>
      <c r="D56" s="207"/>
      <c r="E56" s="56" t="s">
        <v>72</v>
      </c>
      <c r="F56" s="38" t="s">
        <v>76</v>
      </c>
      <c r="G56" s="39">
        <v>23</v>
      </c>
      <c r="H56" s="40">
        <v>24</v>
      </c>
      <c r="I56" s="40">
        <v>26</v>
      </c>
      <c r="J56" s="40"/>
      <c r="K56" s="40"/>
      <c r="L56" s="33"/>
      <c r="M56" s="39">
        <v>23</v>
      </c>
      <c r="N56" s="40">
        <v>24</v>
      </c>
      <c r="O56" s="40">
        <v>26</v>
      </c>
      <c r="P56" s="40"/>
      <c r="Q56" s="40"/>
      <c r="R56" s="33"/>
      <c r="S56" s="78"/>
      <c r="T56" s="78"/>
      <c r="U56" s="177"/>
      <c r="V56" s="38" t="str">
        <f t="shared" si="18"/>
        <v>FALTA REG.</v>
      </c>
      <c r="W56" s="38" t="str">
        <f t="shared" si="19"/>
        <v/>
      </c>
      <c r="X56" s="34" t="str">
        <f t="shared" si="10"/>
        <v/>
      </c>
      <c r="Y56" s="46" t="str">
        <f t="shared" si="6"/>
        <v/>
      </c>
      <c r="Z56" s="34" t="str">
        <f t="shared" ca="1" si="11"/>
        <v/>
      </c>
      <c r="AA56" s="34" t="str">
        <f t="shared" si="12"/>
        <v/>
      </c>
      <c r="AB56" s="34" t="str">
        <f>IF(X56="","",RANK(Z56,$Z$13:$Z$65,1)-COUNTIF($Z$13:$Z$65,"&lt;0")+COUNTIF($AA$13:AA56,AA56)-1)</f>
        <v/>
      </c>
      <c r="AC56" s="34" t="str">
        <f t="shared" si="7"/>
        <v/>
      </c>
      <c r="AD56" s="47" t="str">
        <f t="shared" si="13"/>
        <v/>
      </c>
    </row>
    <row r="57" spans="1:31" ht="15.75" thickBot="1" x14ac:dyDescent="0.3">
      <c r="A57" s="74"/>
      <c r="B57" s="33" t="s">
        <v>135</v>
      </c>
      <c r="C57" s="177"/>
      <c r="D57" s="49" t="s">
        <v>25</v>
      </c>
      <c r="E57" s="59">
        <v>30</v>
      </c>
      <c r="F57" s="38" t="s">
        <v>77</v>
      </c>
      <c r="G57" s="60" t="s">
        <v>52</v>
      </c>
      <c r="H57" s="40">
        <v>25</v>
      </c>
      <c r="I57" s="40"/>
      <c r="J57" s="40"/>
      <c r="K57" s="40"/>
      <c r="L57" s="33"/>
      <c r="M57" s="60" t="s">
        <v>52</v>
      </c>
      <c r="N57" s="40">
        <v>25</v>
      </c>
      <c r="O57" s="40"/>
      <c r="P57" s="40"/>
      <c r="Q57" s="40"/>
      <c r="R57" s="33"/>
      <c r="S57" s="78"/>
      <c r="T57" s="78"/>
      <c r="U57" s="179"/>
      <c r="V57" s="38" t="str">
        <f t="shared" si="18"/>
        <v>FALTA REG.</v>
      </c>
      <c r="W57" s="38" t="str">
        <f t="shared" si="19"/>
        <v/>
      </c>
      <c r="X57" s="34" t="str">
        <f t="shared" si="10"/>
        <v/>
      </c>
      <c r="Y57" s="46" t="str">
        <f t="shared" si="6"/>
        <v/>
      </c>
      <c r="Z57" s="34" t="str">
        <f t="shared" ca="1" si="11"/>
        <v/>
      </c>
      <c r="AA57" s="34" t="str">
        <f t="shared" si="12"/>
        <v/>
      </c>
      <c r="AB57" s="34" t="str">
        <f>IF(X57="","",RANK(Z57,$Z$13:$Z$65,1)-COUNTIF($Z$13:$Z$65,"&lt;0")+COUNTIF($AA$13:AA57,AA57)-1)</f>
        <v/>
      </c>
      <c r="AC57" s="34" t="str">
        <f t="shared" si="7"/>
        <v/>
      </c>
      <c r="AD57" s="47" t="str">
        <f t="shared" si="13"/>
        <v/>
      </c>
    </row>
    <row r="58" spans="1:31" ht="15.75" thickBot="1" x14ac:dyDescent="0.3">
      <c r="A58" s="74"/>
      <c r="B58" s="33"/>
      <c r="C58" s="177"/>
      <c r="D58" s="50" t="s">
        <v>33</v>
      </c>
      <c r="E58" s="51">
        <v>31</v>
      </c>
      <c r="F58" s="51" t="s">
        <v>78</v>
      </c>
      <c r="G58" s="52"/>
      <c r="H58" s="53"/>
      <c r="I58" s="53"/>
      <c r="J58" s="53"/>
      <c r="K58" s="53"/>
      <c r="L58" s="41"/>
      <c r="M58" s="52"/>
      <c r="N58" s="53"/>
      <c r="O58" s="53"/>
      <c r="P58" s="53"/>
      <c r="Q58" s="53"/>
      <c r="R58" s="41"/>
      <c r="S58" s="82"/>
      <c r="T58" s="82"/>
      <c r="U58" s="51" t="str">
        <f>IF(Notas!C54&gt;5,Notas!C54,IF(Notas!D54&gt;5,Notas!D54,IF(Notas!E54&gt;5,Notas!E54,IF(Notas!F54&gt;5,Notas!F54,IF(Notas!G54&gt;5,Notas!G54,IF(Notas!H54&gt;5,Notas!H54,IF(Notas!I54&gt;5,Notas!I54,IF(Notas!J54&gt;5,Notas!J54,IF(Notas!K54&gt;5,Notas!K54,IF(Notas!L54&gt;5,Notas!L54,IF(Notas!M54&gt;5,Notas!M54,IF(Notas!N54&gt;5,Notas!N54,IF(Notas!O54&gt;5,Notas!O54,IF(Notas!P54&gt;5,Notas!P54,IF(Notas!Q54&gt;5,Notas!Q54,IF(Notas!R54&gt;5,Notas!R54,IF(Notas!S54&gt;5,Notas!S54,IF(Notas!T54&gt;5,Notas!T54,IF(Notas!U54&gt;5,Notas!U54,IF(Notas!V54&gt;5,Notas!V54,IF(Notas!W54&gt;5,Notas!W54,IF(Notas!X54&gt;5,Notas!X54,IF(Notas!Y54&gt;5,Notas!Y54,IF(Notas!Z54&gt;5,Notas!Z54,IF(Notas!AA54&gt;5,Notas!AA54,"")))))))))))))))))))))))))</f>
        <v/>
      </c>
      <c r="V58" s="38" t="str">
        <f t="shared" si="18"/>
        <v>CURSAR</v>
      </c>
      <c r="W58" s="38" t="str">
        <f t="shared" si="19"/>
        <v/>
      </c>
      <c r="X58" s="34" t="str">
        <f t="shared" si="10"/>
        <v/>
      </c>
      <c r="Y58" s="46" t="str">
        <f t="shared" si="6"/>
        <v/>
      </c>
      <c r="Z58" s="34" t="str">
        <f t="shared" ca="1" si="11"/>
        <v/>
      </c>
      <c r="AA58" s="34" t="str">
        <f t="shared" si="12"/>
        <v/>
      </c>
      <c r="AB58" s="34" t="str">
        <f>IF(X58="","",RANK(Z58,$Z$13:$Z$65,1)-COUNTIF($Z$13:$Z$65,"&lt;0")+COUNTIF($AA$13:AA58,AA58)-1)</f>
        <v/>
      </c>
      <c r="AC58" s="34" t="str">
        <f t="shared" si="7"/>
        <v/>
      </c>
      <c r="AD58" s="47" t="str">
        <f t="shared" si="13"/>
        <v/>
      </c>
    </row>
    <row r="59" spans="1:31" ht="15.75" thickBot="1" x14ac:dyDescent="0.3">
      <c r="A59" s="74"/>
      <c r="B59" s="33" t="s">
        <v>136</v>
      </c>
      <c r="C59" s="177"/>
      <c r="D59" s="49" t="s">
        <v>25</v>
      </c>
      <c r="E59" s="38">
        <v>32</v>
      </c>
      <c r="F59" s="38" t="s">
        <v>79</v>
      </c>
      <c r="G59" s="60" t="s">
        <v>52</v>
      </c>
      <c r="H59" s="61" t="s">
        <v>53</v>
      </c>
      <c r="I59" s="61" t="s">
        <v>56</v>
      </c>
      <c r="J59" s="40">
        <v>24</v>
      </c>
      <c r="K59" s="40">
        <v>27</v>
      </c>
      <c r="L59" s="33"/>
      <c r="M59" s="60" t="s">
        <v>52</v>
      </c>
      <c r="N59" s="61" t="s">
        <v>53</v>
      </c>
      <c r="O59" s="61" t="s">
        <v>56</v>
      </c>
      <c r="P59" s="40">
        <v>24</v>
      </c>
      <c r="Q59" s="40">
        <v>27</v>
      </c>
      <c r="R59" s="33"/>
      <c r="S59" s="78"/>
      <c r="T59" s="78"/>
      <c r="U59" s="51" t="str">
        <f>IF(Notas!C55&gt;5,Notas!C55,IF(Notas!D55&gt;5,Notas!D55,IF(Notas!E55&gt;5,Notas!E55,IF(Notas!F55&gt;5,Notas!F55,IF(Notas!G55&gt;5,Notas!G55,IF(Notas!H55&gt;5,Notas!H55,IF(Notas!I55&gt;5,Notas!I55,IF(Notas!J55&gt;5,Notas!J55,IF(Notas!K55&gt;5,Notas!K55,IF(Notas!L55&gt;5,Notas!L55,IF(Notas!M55&gt;5,Notas!M55,IF(Notas!N55&gt;5,Notas!N55,IF(Notas!O55&gt;5,Notas!O55,IF(Notas!P55&gt;5,Notas!P55,IF(Notas!Q55&gt;5,Notas!Q55,IF(Notas!R55&gt;5,Notas!R55,IF(Notas!S55&gt;5,Notas!S55,IF(Notas!T55&gt;5,Notas!T55,IF(Notas!U55&gt;5,Notas!U55,IF(Notas!V55&gt;5,Notas!V55,IF(Notas!W55&gt;5,Notas!W55,IF(Notas!X55&gt;5,Notas!X55,IF(Notas!Y55&gt;5,Notas!Y55,IF(Notas!Z55&gt;5,Notas!Z55,IF(Notas!AA55&gt;5,Notas!AA55,"")))))))))))))))))))))))))</f>
        <v/>
      </c>
      <c r="V59" s="38" t="str">
        <f t="shared" si="18"/>
        <v>FALTA REG.</v>
      </c>
      <c r="W59" s="38" t="str">
        <f t="shared" si="19"/>
        <v/>
      </c>
      <c r="X59" s="34" t="str">
        <f t="shared" si="10"/>
        <v/>
      </c>
      <c r="Y59" s="46" t="str">
        <f t="shared" si="6"/>
        <v/>
      </c>
      <c r="Z59" s="34" t="str">
        <f t="shared" ca="1" si="11"/>
        <v/>
      </c>
      <c r="AA59" s="34" t="str">
        <f t="shared" si="12"/>
        <v/>
      </c>
      <c r="AB59" s="34" t="str">
        <f>IF(X59="","",RANK(Z59,$Z$13:$Z$65,1)-COUNTIF($Z$13:$Z$65,"&lt;0")+COUNTIF($AA$13:AA59,AA59)-1)</f>
        <v/>
      </c>
      <c r="AC59" s="34" t="str">
        <f t="shared" si="7"/>
        <v/>
      </c>
      <c r="AD59" s="47" t="str">
        <f t="shared" si="13"/>
        <v/>
      </c>
    </row>
    <row r="60" spans="1:31" ht="15.75" thickBot="1" x14ac:dyDescent="0.3">
      <c r="A60" s="74"/>
      <c r="B60" s="33" t="s">
        <v>136</v>
      </c>
      <c r="C60" s="177"/>
      <c r="D60" s="49" t="s">
        <v>33</v>
      </c>
      <c r="E60" s="51">
        <v>33</v>
      </c>
      <c r="F60" s="51" t="s">
        <v>80</v>
      </c>
      <c r="G60" s="52">
        <v>28</v>
      </c>
      <c r="H60" s="53"/>
      <c r="I60" s="53"/>
      <c r="J60" s="53"/>
      <c r="K60" s="53"/>
      <c r="L60" s="41"/>
      <c r="M60" s="52">
        <v>28</v>
      </c>
      <c r="N60" s="53"/>
      <c r="O60" s="53"/>
      <c r="P60" s="53"/>
      <c r="Q60" s="53"/>
      <c r="R60" s="41"/>
      <c r="S60" s="82"/>
      <c r="T60" s="82"/>
      <c r="U60" s="51" t="str">
        <f>IF(Notas!C56&gt;5,Notas!C56,IF(Notas!D56&gt;5,Notas!D56,IF(Notas!E56&gt;5,Notas!E56,IF(Notas!F56&gt;5,Notas!F56,IF(Notas!G56&gt;5,Notas!G56,IF(Notas!H56&gt;5,Notas!H56,IF(Notas!I56&gt;5,Notas!I56,IF(Notas!J56&gt;5,Notas!J56,IF(Notas!K56&gt;5,Notas!K56,IF(Notas!L56&gt;5,Notas!L56,IF(Notas!M56&gt;5,Notas!M56,IF(Notas!N56&gt;5,Notas!N56,IF(Notas!O56&gt;5,Notas!O56,IF(Notas!P56&gt;5,Notas!P56,IF(Notas!Q56&gt;5,Notas!Q56,IF(Notas!R56&gt;5,Notas!R56,IF(Notas!S56&gt;5,Notas!S56,IF(Notas!T56&gt;5,Notas!T56,IF(Notas!U56&gt;5,Notas!U56,IF(Notas!V56&gt;5,Notas!V56,IF(Notas!W56&gt;5,Notas!W56,IF(Notas!X56&gt;5,Notas!X56,IF(Notas!Y56&gt;5,Notas!Y56,IF(Notas!Z56&gt;5,Notas!Z56,IF(Notas!AA56&gt;5,Notas!AA56,"")))))))))))))))))))))))))</f>
        <v/>
      </c>
      <c r="V60" s="38" t="str">
        <f t="shared" si="18"/>
        <v>FALTA REG.</v>
      </c>
      <c r="W60" s="38" t="str">
        <f t="shared" si="19"/>
        <v/>
      </c>
      <c r="X60" s="34" t="str">
        <f t="shared" si="10"/>
        <v/>
      </c>
      <c r="Y60" s="46" t="str">
        <f t="shared" si="6"/>
        <v/>
      </c>
      <c r="Z60" s="34" t="str">
        <f t="shared" ca="1" si="11"/>
        <v/>
      </c>
      <c r="AA60" s="34" t="str">
        <f t="shared" si="12"/>
        <v/>
      </c>
      <c r="AB60" s="34" t="str">
        <f>IF(X60="","",RANK(Z60,$Z$13:$Z$65,1)-COUNTIF($Z$13:$Z$65,"&lt;0")+COUNTIF($AA$13:AA60,AA60)-1)</f>
        <v/>
      </c>
      <c r="AC60" s="34" t="str">
        <f t="shared" si="7"/>
        <v/>
      </c>
      <c r="AD60" s="47" t="str">
        <f t="shared" si="13"/>
        <v/>
      </c>
    </row>
    <row r="61" spans="1:31" ht="15.75" thickBot="1" x14ac:dyDescent="0.3">
      <c r="A61" s="83"/>
      <c r="B61" s="41" t="s">
        <v>134</v>
      </c>
      <c r="C61" s="177"/>
      <c r="D61" s="50" t="s">
        <v>25</v>
      </c>
      <c r="E61" s="51">
        <v>34</v>
      </c>
      <c r="F61" s="51" t="s">
        <v>81</v>
      </c>
      <c r="G61" s="52">
        <v>25</v>
      </c>
      <c r="H61" s="53">
        <v>27</v>
      </c>
      <c r="I61" s="53"/>
      <c r="J61" s="53"/>
      <c r="K61" s="53"/>
      <c r="L61" s="41"/>
      <c r="M61" s="57">
        <v>25</v>
      </c>
      <c r="N61" s="53">
        <v>27</v>
      </c>
      <c r="O61" s="53"/>
      <c r="P61" s="53"/>
      <c r="Q61" s="53"/>
      <c r="R61" s="58"/>
      <c r="S61" s="82"/>
      <c r="T61" s="82"/>
      <c r="U61" s="51" t="str">
        <f>IF(Notas!C57&gt;5,Notas!C57,IF(Notas!D57&gt;5,Notas!D57,IF(Notas!E57&gt;5,Notas!E57,IF(Notas!F57&gt;5,Notas!F57,IF(Notas!G57&gt;5,Notas!G57,IF(Notas!H57&gt;5,Notas!H57,IF(Notas!I57&gt;5,Notas!I57,IF(Notas!J57&gt;5,Notas!J57,IF(Notas!K57&gt;5,Notas!K57,IF(Notas!L57&gt;5,Notas!L57,IF(Notas!M57&gt;5,Notas!M57,IF(Notas!N57&gt;5,Notas!N57,IF(Notas!O57&gt;5,Notas!O57,IF(Notas!P57&gt;5,Notas!P57,IF(Notas!Q57&gt;5,Notas!Q57,IF(Notas!R57&gt;5,Notas!R57,IF(Notas!S57&gt;5,Notas!S57,IF(Notas!T57&gt;5,Notas!T57,IF(Notas!U57&gt;5,Notas!U57,IF(Notas!V57&gt;5,Notas!V57,IF(Notas!W57&gt;5,Notas!W57,IF(Notas!X57&gt;5,Notas!X57,IF(Notas!Y57&gt;5,Notas!Y57,IF(Notas!Z57&gt;5,Notas!Z57,IF(Notas!AA57&gt;5,Notas!AA57,"")))))))))))))))))))))))))</f>
        <v/>
      </c>
      <c r="V61" s="38" t="str">
        <f t="shared" si="18"/>
        <v>FALTA REG.</v>
      </c>
      <c r="W61" s="38" t="str">
        <f t="shared" si="19"/>
        <v/>
      </c>
      <c r="X61" s="34" t="str">
        <f t="shared" si="10"/>
        <v/>
      </c>
      <c r="Y61" s="46" t="str">
        <f t="shared" si="6"/>
        <v/>
      </c>
      <c r="Z61" s="34" t="str">
        <f t="shared" ca="1" si="11"/>
        <v/>
      </c>
      <c r="AA61" s="34" t="str">
        <f t="shared" si="12"/>
        <v/>
      </c>
      <c r="AB61" s="34" t="str">
        <f>IF(X61="","",RANK(Z61,$Z$13:$Z$65,1)-COUNTIF($Z$13:$Z$65,"&lt;0")+COUNTIF($AA$13:AA61,AA61)-1)</f>
        <v/>
      </c>
      <c r="AC61" s="34" t="str">
        <f t="shared" si="7"/>
        <v/>
      </c>
      <c r="AD61" s="47" t="str">
        <f t="shared" si="13"/>
        <v/>
      </c>
    </row>
    <row r="62" spans="1:31" ht="15.75" thickBot="1" x14ac:dyDescent="0.3">
      <c r="A62" s="85"/>
      <c r="B62" s="41" t="s">
        <v>136</v>
      </c>
      <c r="C62" s="177"/>
      <c r="D62" s="50" t="s">
        <v>25</v>
      </c>
      <c r="E62" s="51">
        <v>35</v>
      </c>
      <c r="F62" s="51" t="s">
        <v>82</v>
      </c>
      <c r="G62" s="52">
        <v>23</v>
      </c>
      <c r="H62" s="53">
        <v>24</v>
      </c>
      <c r="I62" s="53"/>
      <c r="J62" s="53"/>
      <c r="K62" s="53"/>
      <c r="L62" s="41"/>
      <c r="M62" s="52">
        <v>23</v>
      </c>
      <c r="N62" s="53">
        <v>24</v>
      </c>
      <c r="O62" s="53"/>
      <c r="P62" s="53"/>
      <c r="Q62" s="53"/>
      <c r="R62" s="41"/>
      <c r="S62" s="82"/>
      <c r="T62" s="82"/>
      <c r="U62" s="51" t="str">
        <f>IF(Notas!C58&gt;5,Notas!C58,IF(Notas!D58&gt;5,Notas!D58,IF(Notas!E58&gt;5,Notas!E58,IF(Notas!F58&gt;5,Notas!F58,IF(Notas!G58&gt;5,Notas!G58,IF(Notas!H58&gt;5,Notas!H58,IF(Notas!I58&gt;5,Notas!I58,IF(Notas!J58&gt;5,Notas!J58,IF(Notas!K58&gt;5,Notas!K58,IF(Notas!L58&gt;5,Notas!L58,IF(Notas!M58&gt;5,Notas!M58,IF(Notas!N58&gt;5,Notas!N58,IF(Notas!O58&gt;5,Notas!O58,IF(Notas!P58&gt;5,Notas!P58,IF(Notas!Q58&gt;5,Notas!Q58,IF(Notas!R58&gt;5,Notas!R58,IF(Notas!S58&gt;5,Notas!S58,IF(Notas!T58&gt;5,Notas!T58,IF(Notas!U58&gt;5,Notas!U58,IF(Notas!V58&gt;5,Notas!V58,IF(Notas!W58&gt;5,Notas!W58,IF(Notas!X58&gt;5,Notas!X58,IF(Notas!Y58&gt;5,Notas!Y58,IF(Notas!Z58&gt;5,Notas!Z58,IF(Notas!AA58&gt;5,Notas!AA58,"")))))))))))))))))))))))))</f>
        <v/>
      </c>
      <c r="V62" s="38" t="str">
        <f t="shared" si="18"/>
        <v>FALTA REG.</v>
      </c>
      <c r="W62" s="38" t="str">
        <f t="shared" si="19"/>
        <v/>
      </c>
      <c r="X62" s="34" t="str">
        <f t="shared" si="10"/>
        <v/>
      </c>
      <c r="Y62" s="46" t="str">
        <f t="shared" si="6"/>
        <v/>
      </c>
      <c r="Z62" s="34" t="str">
        <f t="shared" ca="1" si="11"/>
        <v/>
      </c>
      <c r="AA62" s="34" t="str">
        <f t="shared" si="12"/>
        <v/>
      </c>
      <c r="AB62" s="34" t="str">
        <f>IF(X62="","",RANK(Z62,$Z$13:$Z$65,1)-COUNTIF($Z$13:$Z$65,"&lt;0")+COUNTIF($AA$13:AA62,AA62)-1)</f>
        <v/>
      </c>
      <c r="AC62" s="34" t="str">
        <f t="shared" si="7"/>
        <v/>
      </c>
      <c r="AD62" s="47" t="str">
        <f t="shared" si="13"/>
        <v/>
      </c>
    </row>
    <row r="63" spans="1:31" ht="15.75" thickBot="1" x14ac:dyDescent="0.3">
      <c r="A63" s="74"/>
      <c r="B63" s="33" t="s">
        <v>134</v>
      </c>
      <c r="C63" s="177"/>
      <c r="D63" s="49" t="s">
        <v>25</v>
      </c>
      <c r="E63" s="38">
        <v>36</v>
      </c>
      <c r="F63" s="38" t="s">
        <v>83</v>
      </c>
      <c r="G63" s="60" t="s">
        <v>53</v>
      </c>
      <c r="H63" s="61" t="s">
        <v>54</v>
      </c>
      <c r="I63" s="40">
        <v>24</v>
      </c>
      <c r="J63" s="40">
        <v>25</v>
      </c>
      <c r="K63" s="40">
        <v>27</v>
      </c>
      <c r="L63" s="33"/>
      <c r="M63" s="60" t="s">
        <v>53</v>
      </c>
      <c r="N63" s="61" t="s">
        <v>54</v>
      </c>
      <c r="O63" s="40">
        <v>24</v>
      </c>
      <c r="P63" s="40">
        <v>25</v>
      </c>
      <c r="Q63" s="40">
        <v>27</v>
      </c>
      <c r="R63" s="33"/>
      <c r="S63" s="78"/>
      <c r="T63" s="78"/>
      <c r="U63" s="51" t="str">
        <f>IF(Notas!C59&gt;5,Notas!C59,IF(Notas!D59&gt;5,Notas!D59,IF(Notas!E59&gt;5,Notas!E59,IF(Notas!F59&gt;5,Notas!F59,IF(Notas!G59&gt;5,Notas!G59,IF(Notas!H59&gt;5,Notas!H59,IF(Notas!I59&gt;5,Notas!I59,IF(Notas!J59&gt;5,Notas!J59,IF(Notas!K59&gt;5,Notas!K59,IF(Notas!L59&gt;5,Notas!L59,IF(Notas!M59&gt;5,Notas!M59,IF(Notas!N59&gt;5,Notas!N59,IF(Notas!O59&gt;5,Notas!O59,IF(Notas!P59&gt;5,Notas!P59,IF(Notas!Q59&gt;5,Notas!Q59,IF(Notas!R59&gt;5,Notas!R59,IF(Notas!S59&gt;5,Notas!S59,IF(Notas!T59&gt;5,Notas!T59,IF(Notas!U59&gt;5,Notas!U59,IF(Notas!V59&gt;5,Notas!V59,IF(Notas!W59&gt;5,Notas!W59,IF(Notas!X59&gt;5,Notas!X59,IF(Notas!Y59&gt;5,Notas!Y59,IF(Notas!Z59&gt;5,Notas!Z59,IF(Notas!AA59&gt;5,Notas!AA59,"")))))))))))))))))))))))))</f>
        <v/>
      </c>
      <c r="V63" s="38" t="str">
        <f t="shared" si="18"/>
        <v>FALTA REG.</v>
      </c>
      <c r="W63" s="38" t="str">
        <f t="shared" si="19"/>
        <v/>
      </c>
      <c r="X63" s="34" t="str">
        <f t="shared" si="10"/>
        <v/>
      </c>
      <c r="Y63" s="46" t="str">
        <f t="shared" si="6"/>
        <v/>
      </c>
      <c r="Z63" s="34" t="str">
        <f t="shared" ca="1" si="11"/>
        <v/>
      </c>
      <c r="AA63" s="34" t="str">
        <f t="shared" si="12"/>
        <v/>
      </c>
      <c r="AB63" s="34" t="str">
        <f>IF(X63="","",RANK(Z63,$Z$13:$Z$65,1)-COUNTIF($Z$13:$Z$65,"&lt;0")+COUNTIF($AA$13:AA63,AA63)-1)</f>
        <v/>
      </c>
      <c r="AC63" s="34" t="str">
        <f t="shared" si="7"/>
        <v/>
      </c>
      <c r="AD63" s="47" t="str">
        <f t="shared" si="13"/>
        <v/>
      </c>
    </row>
    <row r="64" spans="1:31" ht="15.75" thickBot="1" x14ac:dyDescent="0.3">
      <c r="A64" s="83"/>
      <c r="B64" s="41" t="s">
        <v>134</v>
      </c>
      <c r="C64" s="177"/>
      <c r="D64" s="50" t="s">
        <v>25</v>
      </c>
      <c r="E64" s="51">
        <v>37</v>
      </c>
      <c r="F64" s="51" t="s">
        <v>84</v>
      </c>
      <c r="G64" s="62" t="s">
        <v>52</v>
      </c>
      <c r="H64" s="63" t="s">
        <v>55</v>
      </c>
      <c r="I64" s="53">
        <v>25</v>
      </c>
      <c r="J64" s="53">
        <v>26</v>
      </c>
      <c r="K64" s="53"/>
      <c r="L64" s="41"/>
      <c r="M64" s="62" t="s">
        <v>52</v>
      </c>
      <c r="N64" s="63" t="s">
        <v>55</v>
      </c>
      <c r="O64" s="53">
        <v>25</v>
      </c>
      <c r="P64" s="53">
        <v>26</v>
      </c>
      <c r="Q64" s="53"/>
      <c r="R64" s="41"/>
      <c r="S64" s="82"/>
      <c r="T64" s="82"/>
      <c r="U64" s="51" t="str">
        <f>IF(Notas!C60&gt;5,Notas!C60,IF(Notas!D60&gt;5,Notas!D60,IF(Notas!E60&gt;5,Notas!E60,IF(Notas!F60&gt;5,Notas!F60,IF(Notas!G60&gt;5,Notas!G60,IF(Notas!H60&gt;5,Notas!H60,IF(Notas!I60&gt;5,Notas!I60,IF(Notas!J60&gt;5,Notas!J60,IF(Notas!K60&gt;5,Notas!K60,IF(Notas!L60&gt;5,Notas!L60,IF(Notas!M60&gt;5,Notas!M60,IF(Notas!N60&gt;5,Notas!N60,IF(Notas!O60&gt;5,Notas!O60,IF(Notas!P60&gt;5,Notas!P60,IF(Notas!Q60&gt;5,Notas!Q60,IF(Notas!R60&gt;5,Notas!R60,IF(Notas!S60&gt;5,Notas!S60,IF(Notas!T60&gt;5,Notas!T60,IF(Notas!U60&gt;5,Notas!U60,IF(Notas!V60&gt;5,Notas!V60,IF(Notas!W60&gt;5,Notas!W60,IF(Notas!X60&gt;5,Notas!X60,IF(Notas!Y60&gt;5,Notas!Y60,IF(Notas!Z60&gt;5,Notas!Z60,IF(Notas!AA60&gt;5,Notas!AA60,"")))))))))))))))))))))))))</f>
        <v/>
      </c>
      <c r="V64" s="38" t="str">
        <f t="shared" si="18"/>
        <v>FALTA REG.</v>
      </c>
      <c r="W64" s="38" t="str">
        <f t="shared" si="19"/>
        <v/>
      </c>
      <c r="X64" s="34" t="str">
        <f t="shared" si="10"/>
        <v/>
      </c>
      <c r="Y64" s="46" t="str">
        <f t="shared" si="6"/>
        <v/>
      </c>
      <c r="Z64" s="34" t="str">
        <f t="shared" ca="1" si="11"/>
        <v/>
      </c>
      <c r="AA64" s="34" t="str">
        <f t="shared" si="12"/>
        <v/>
      </c>
      <c r="AB64" s="34" t="str">
        <f>IF(X64="","",RANK(Z64,$Z$13:$Z$65,1)-COUNTIF($Z$13:$Z$65,"&lt;0")+COUNTIF($AA$13:AA64,AA64)-1)</f>
        <v/>
      </c>
      <c r="AC64" s="34" t="str">
        <f t="shared" si="7"/>
        <v/>
      </c>
      <c r="AD64" s="47" t="str">
        <f t="shared" si="13"/>
        <v/>
      </c>
    </row>
    <row r="65" spans="1:30" ht="15.75" thickBot="1" x14ac:dyDescent="0.3">
      <c r="A65" s="81"/>
      <c r="B65" s="45"/>
      <c r="C65" s="178"/>
      <c r="D65" s="42" t="s">
        <v>25</v>
      </c>
      <c r="E65" s="42">
        <v>38</v>
      </c>
      <c r="F65" s="42" t="s">
        <v>85</v>
      </c>
      <c r="G65" s="43">
        <v>23</v>
      </c>
      <c r="H65" s="44">
        <v>24</v>
      </c>
      <c r="I65" s="44">
        <v>25</v>
      </c>
      <c r="J65" s="44">
        <v>27</v>
      </c>
      <c r="K65" s="44"/>
      <c r="L65" s="45"/>
      <c r="M65" s="43">
        <v>23</v>
      </c>
      <c r="N65" s="44">
        <v>24</v>
      </c>
      <c r="O65" s="44">
        <v>25</v>
      </c>
      <c r="P65" s="44">
        <v>27</v>
      </c>
      <c r="Q65" s="44"/>
      <c r="R65" s="45"/>
      <c r="S65" s="80"/>
      <c r="T65" s="80"/>
      <c r="U65" s="42" t="str">
        <f>IF(Notas!C61&gt;5,Notas!C61,IF(Notas!D61&gt;5,Notas!D61,IF(Notas!E61&gt;5,Notas!E61,IF(Notas!F61&gt;5,Notas!F61,IF(Notas!G61&gt;5,Notas!G61,IF(Notas!H61&gt;5,Notas!H61,IF(Notas!I61&gt;5,Notas!I61,IF(Notas!J61&gt;5,Notas!J61,IF(Notas!K61&gt;5,Notas!K61,IF(Notas!L61&gt;5,Notas!L61,IF(Notas!M61&gt;5,Notas!M61,IF(Notas!N61&gt;5,Notas!N61,IF(Notas!O61&gt;5,Notas!O61,IF(Notas!P61&gt;5,Notas!P61,IF(Notas!Q61&gt;5,Notas!Q61,IF(Notas!R61&gt;5,Notas!R61,IF(Notas!S61&gt;5,Notas!S61,IF(Notas!T61&gt;5,Notas!T61,IF(Notas!U61&gt;5,Notas!U61,IF(Notas!V61&gt;5,Notas!V61,IF(Notas!W61&gt;5,Notas!W61,IF(Notas!X61&gt;5,Notas!X61,IF(Notas!Y61&gt;5,Notas!Y61,IF(Notas!Z61&gt;5,Notas!Z61,IF(Notas!AA61&gt;5,Notas!AA61,"")))))))))))))))))))))))))</f>
        <v/>
      </c>
      <c r="V65" s="42" t="str">
        <f t="shared" si="18"/>
        <v>FALTA REG.</v>
      </c>
      <c r="W65" s="42" t="str">
        <f t="shared" si="19"/>
        <v/>
      </c>
      <c r="X65" s="34" t="str">
        <f t="shared" si="10"/>
        <v/>
      </c>
      <c r="Y65" s="46" t="str">
        <f t="shared" si="6"/>
        <v/>
      </c>
      <c r="Z65" s="34" t="str">
        <f t="shared" ca="1" si="11"/>
        <v/>
      </c>
      <c r="AA65" s="34" t="str">
        <f t="shared" si="12"/>
        <v/>
      </c>
      <c r="AB65" s="34" t="str">
        <f>IF(X65="","",RANK(Z65,$Z$13:$Z$65,1)-COUNTIF($Z$13:$Z$65,"&lt;0")+COUNTIF($AA$13:AA65,AA65)-1)</f>
        <v/>
      </c>
      <c r="AC65" s="34" t="str">
        <f t="shared" si="7"/>
        <v/>
      </c>
      <c r="AD65" s="47" t="str">
        <f t="shared" si="13"/>
        <v/>
      </c>
    </row>
    <row r="66" spans="1:30" ht="15.75" thickBot="1" x14ac:dyDescent="0.3">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1:30" x14ac:dyDescent="0.25">
      <c r="A67" s="86"/>
      <c r="B67" s="86"/>
      <c r="C67" s="86"/>
      <c r="D67" s="86"/>
      <c r="E67" s="86"/>
      <c r="F67" s="86"/>
      <c r="G67" s="64">
        <f>COUNTIF($V$13:$V$65,"Cursar")</f>
        <v>10</v>
      </c>
      <c r="H67" s="214" t="s">
        <v>87</v>
      </c>
      <c r="I67" s="214"/>
      <c r="J67" s="214"/>
      <c r="K67" s="214"/>
      <c r="L67" s="215"/>
      <c r="M67" s="86"/>
      <c r="N67" s="86"/>
      <c r="O67" s="86"/>
      <c r="P67" s="86"/>
      <c r="Q67" s="86"/>
      <c r="R67" s="86"/>
      <c r="S67" s="86"/>
      <c r="T67" s="86"/>
      <c r="U67" s="86"/>
      <c r="V67" s="86"/>
      <c r="W67" s="86"/>
      <c r="X67" s="86"/>
      <c r="Y67" s="86"/>
      <c r="Z67" s="86"/>
      <c r="AA67" s="86"/>
      <c r="AB67" s="86"/>
      <c r="AC67" s="86"/>
      <c r="AD67" s="86"/>
    </row>
    <row r="68" spans="1:30" x14ac:dyDescent="0.25">
      <c r="A68" s="86"/>
      <c r="B68" s="86"/>
      <c r="C68" s="86"/>
      <c r="D68" s="86"/>
      <c r="E68" s="86"/>
      <c r="F68" s="86"/>
      <c r="G68" s="65">
        <f>COUNTIF($V$13:$V$65,"Regular")</f>
        <v>0</v>
      </c>
      <c r="H68" s="216" t="s">
        <v>88</v>
      </c>
      <c r="I68" s="216"/>
      <c r="J68" s="216"/>
      <c r="K68" s="216"/>
      <c r="L68" s="217"/>
      <c r="M68" s="86"/>
      <c r="N68" s="86"/>
      <c r="O68" s="86"/>
      <c r="P68" s="86"/>
      <c r="Q68" s="86"/>
      <c r="R68" s="86"/>
      <c r="S68" s="86"/>
      <c r="T68" s="86"/>
      <c r="U68" s="86"/>
      <c r="V68" s="86"/>
      <c r="W68" s="86"/>
      <c r="X68" s="86"/>
      <c r="Y68" s="86"/>
      <c r="Z68" s="86"/>
      <c r="AA68" s="86"/>
      <c r="AB68" s="86"/>
      <c r="AC68" s="86"/>
      <c r="AD68" s="86"/>
    </row>
    <row r="69" spans="1:30" x14ac:dyDescent="0.25">
      <c r="A69" s="86"/>
      <c r="B69" s="86"/>
      <c r="C69" s="86"/>
      <c r="D69" s="86"/>
      <c r="E69" s="86"/>
      <c r="F69" s="86"/>
      <c r="G69" s="66">
        <f>COUNTIF($V$13:$V$65,"APROBADA")</f>
        <v>0</v>
      </c>
      <c r="H69" s="224" t="s">
        <v>89</v>
      </c>
      <c r="I69" s="224"/>
      <c r="J69" s="224"/>
      <c r="K69" s="224"/>
      <c r="L69" s="225"/>
      <c r="M69" s="86"/>
      <c r="N69" s="86"/>
      <c r="O69" s="86"/>
      <c r="P69" s="86"/>
      <c r="Q69" s="86"/>
      <c r="R69" s="86"/>
      <c r="S69" s="86"/>
      <c r="T69" s="86"/>
      <c r="U69" s="86"/>
      <c r="V69" s="86"/>
      <c r="W69" s="86"/>
      <c r="X69" s="86"/>
      <c r="Y69" s="86"/>
      <c r="Z69" s="86"/>
      <c r="AA69" s="86"/>
      <c r="AB69" s="86"/>
      <c r="AC69" s="86"/>
      <c r="AD69" s="86"/>
    </row>
    <row r="70" spans="1:30" x14ac:dyDescent="0.25">
      <c r="A70" s="86"/>
      <c r="B70" s="86"/>
      <c r="C70" s="86"/>
      <c r="D70" s="86"/>
      <c r="E70" s="86"/>
      <c r="F70" s="86"/>
      <c r="G70" s="67">
        <f>38-G68-G69</f>
        <v>38</v>
      </c>
      <c r="H70" s="222" t="s">
        <v>90</v>
      </c>
      <c r="I70" s="222"/>
      <c r="J70" s="222"/>
      <c r="K70" s="222"/>
      <c r="L70" s="223"/>
      <c r="M70" s="86"/>
      <c r="N70" s="86"/>
      <c r="O70" s="86"/>
      <c r="P70" s="86"/>
      <c r="Q70" s="86"/>
      <c r="R70" s="86"/>
      <c r="S70" s="86"/>
      <c r="T70" s="86"/>
      <c r="U70" s="86"/>
      <c r="V70" s="86"/>
      <c r="W70" s="86"/>
      <c r="X70" s="86"/>
      <c r="Y70" s="86"/>
      <c r="Z70" s="86"/>
      <c r="AA70" s="86"/>
      <c r="AB70" s="86"/>
      <c r="AC70" s="86"/>
      <c r="AD70" s="86"/>
    </row>
    <row r="71" spans="1:30" x14ac:dyDescent="0.25">
      <c r="A71" s="86"/>
      <c r="B71" s="86"/>
      <c r="C71" s="86"/>
      <c r="D71" s="86"/>
      <c r="E71" s="86"/>
      <c r="F71" s="86"/>
      <c r="G71" s="68">
        <f>38-G69</f>
        <v>38</v>
      </c>
      <c r="H71" s="220" t="s">
        <v>91</v>
      </c>
      <c r="I71" s="220"/>
      <c r="J71" s="220"/>
      <c r="K71" s="220"/>
      <c r="L71" s="221"/>
      <c r="M71" s="86"/>
      <c r="N71" s="86"/>
      <c r="O71" s="86"/>
      <c r="P71" s="86"/>
      <c r="Q71" s="86"/>
      <c r="R71" s="86"/>
      <c r="S71" s="86"/>
      <c r="T71" s="86"/>
      <c r="U71" s="86"/>
      <c r="V71" s="86"/>
      <c r="W71" s="86"/>
      <c r="X71" s="86"/>
      <c r="Y71" s="86"/>
      <c r="Z71" s="86"/>
      <c r="AA71" s="86"/>
      <c r="AB71" s="86"/>
      <c r="AC71" s="86"/>
      <c r="AD71" s="86"/>
    </row>
    <row r="72" spans="1:30" x14ac:dyDescent="0.25">
      <c r="A72" s="86"/>
      <c r="B72" s="86"/>
      <c r="C72" s="86"/>
      <c r="D72" s="86"/>
      <c r="E72" s="86"/>
      <c r="F72" s="86"/>
      <c r="G72" s="69" t="str">
        <f>IF(U13="","",SUM(U13:U19,U21:U27,U29:U38,U40:U50,U52:U65)/COUNT(U13:U19,U21:U27,U29:U38,U40:U50,U52:U65))</f>
        <v/>
      </c>
      <c r="H72" s="218" t="s">
        <v>92</v>
      </c>
      <c r="I72" s="218"/>
      <c r="J72" s="218"/>
      <c r="K72" s="218"/>
      <c r="L72" s="219"/>
      <c r="M72" s="86"/>
      <c r="N72" s="86"/>
      <c r="O72" s="86"/>
      <c r="P72" s="86"/>
      <c r="Q72" s="86"/>
      <c r="R72" s="86"/>
      <c r="S72" s="86"/>
      <c r="T72" s="86"/>
      <c r="U72" s="86"/>
      <c r="V72" s="86"/>
      <c r="W72" s="86"/>
      <c r="X72" s="86"/>
      <c r="Y72" s="86"/>
      <c r="Z72" s="86"/>
      <c r="AA72" s="86"/>
      <c r="AB72" s="86"/>
      <c r="AC72" s="86"/>
      <c r="AD72" s="86"/>
    </row>
    <row r="73" spans="1:30" x14ac:dyDescent="0.25">
      <c r="A73" s="86"/>
      <c r="B73" s="86"/>
      <c r="C73" s="86"/>
      <c r="D73" s="86"/>
      <c r="E73" s="86"/>
      <c r="F73" s="86"/>
      <c r="G73" s="70" t="str">
        <f>IF(Notas!AB13="","",AVERAGEIF(Notas!AB13:AB61,"&gt;0",Notas!AB13:AB61))</f>
        <v/>
      </c>
      <c r="H73" s="208" t="s">
        <v>93</v>
      </c>
      <c r="I73" s="208"/>
      <c r="J73" s="208"/>
      <c r="K73" s="208"/>
      <c r="L73" s="209"/>
      <c r="M73" s="86"/>
      <c r="N73" s="86"/>
      <c r="O73" s="86"/>
      <c r="P73" s="86"/>
      <c r="Q73" s="86"/>
      <c r="R73" s="86"/>
      <c r="S73" s="86"/>
      <c r="T73" s="86"/>
      <c r="U73" s="86"/>
      <c r="V73" s="86"/>
      <c r="W73" s="86"/>
      <c r="X73" s="86"/>
      <c r="Y73" s="86"/>
      <c r="Z73" s="86"/>
      <c r="AA73" s="86"/>
      <c r="AB73" s="86"/>
      <c r="AC73" s="86"/>
      <c r="AD73" s="86"/>
    </row>
    <row r="74" spans="1:30" x14ac:dyDescent="0.25">
      <c r="A74" s="86"/>
      <c r="B74" s="86"/>
      <c r="C74" s="86"/>
      <c r="D74" s="86"/>
      <c r="E74" s="86"/>
      <c r="F74" s="86"/>
      <c r="G74" s="71">
        <f>SUM(Notas!AC13:AC61)</f>
        <v>0</v>
      </c>
      <c r="H74" s="210" t="s">
        <v>94</v>
      </c>
      <c r="I74" s="210"/>
      <c r="J74" s="210"/>
      <c r="K74" s="210"/>
      <c r="L74" s="211"/>
      <c r="M74" s="86"/>
      <c r="N74" s="86"/>
      <c r="O74" s="86"/>
      <c r="P74" s="86"/>
      <c r="Q74" s="86"/>
      <c r="R74" s="86"/>
      <c r="S74" s="86"/>
      <c r="T74" s="86"/>
      <c r="U74" s="86"/>
      <c r="V74" s="86"/>
      <c r="W74" s="86"/>
      <c r="X74" s="86"/>
      <c r="Y74" s="86"/>
      <c r="Z74" s="86"/>
      <c r="AA74" s="86"/>
      <c r="AB74" s="86"/>
      <c r="AC74" s="86"/>
      <c r="AD74" s="86"/>
    </row>
    <row r="75" spans="1:30" ht="15.75" thickBot="1" x14ac:dyDescent="0.3">
      <c r="A75" s="86"/>
      <c r="B75" s="86"/>
      <c r="C75" s="86"/>
      <c r="D75" s="86"/>
      <c r="E75" s="86"/>
      <c r="F75" s="86"/>
      <c r="G75" s="72">
        <f>24-G74</f>
        <v>24</v>
      </c>
      <c r="H75" s="212" t="s">
        <v>95</v>
      </c>
      <c r="I75" s="212"/>
      <c r="J75" s="212"/>
      <c r="K75" s="212"/>
      <c r="L75" s="213"/>
      <c r="M75" s="86"/>
      <c r="N75" s="86"/>
      <c r="O75" s="86"/>
      <c r="P75" s="86"/>
      <c r="Q75" s="86"/>
      <c r="R75" s="86"/>
      <c r="S75" s="86"/>
      <c r="T75" s="86"/>
      <c r="U75" s="86"/>
      <c r="V75" s="86"/>
      <c r="W75" s="86"/>
      <c r="X75" s="86"/>
      <c r="Y75" s="86"/>
      <c r="Z75" s="86"/>
      <c r="AA75" s="86"/>
      <c r="AB75" s="86"/>
      <c r="AC75" s="86"/>
      <c r="AD75" s="86"/>
    </row>
    <row r="76" spans="1:30" x14ac:dyDescent="0.25">
      <c r="H76" s="7"/>
      <c r="I76" s="7"/>
      <c r="J76" s="7"/>
      <c r="K76" s="7"/>
      <c r="L76" s="7"/>
      <c r="M76" s="7"/>
      <c r="N76" s="7"/>
      <c r="O76" s="7"/>
      <c r="W76" s="1"/>
    </row>
    <row r="77" spans="1:30" x14ac:dyDescent="0.25">
      <c r="W77" s="1"/>
    </row>
    <row r="78" spans="1:30" x14ac:dyDescent="0.25">
      <c r="W78" s="1"/>
    </row>
    <row r="79" spans="1:30" x14ac:dyDescent="0.25">
      <c r="W79" s="1"/>
    </row>
    <row r="80" spans="1:30" x14ac:dyDescent="0.25">
      <c r="W80" s="1"/>
    </row>
    <row r="81" spans="23:23" x14ac:dyDescent="0.25">
      <c r="W81" s="1"/>
    </row>
    <row r="82" spans="23:23" x14ac:dyDescent="0.25">
      <c r="W82" s="1"/>
    </row>
    <row r="83" spans="23:23" x14ac:dyDescent="0.25">
      <c r="W83" s="1"/>
    </row>
    <row r="84" spans="23:23" x14ac:dyDescent="0.25">
      <c r="W84" s="1"/>
    </row>
    <row r="85" spans="23:23" x14ac:dyDescent="0.25">
      <c r="W85" s="1"/>
    </row>
    <row r="86" spans="23:23" x14ac:dyDescent="0.25">
      <c r="W86" s="1"/>
    </row>
    <row r="87" spans="23:23" x14ac:dyDescent="0.25">
      <c r="W87" s="1"/>
    </row>
    <row r="88" spans="23:23" x14ac:dyDescent="0.25">
      <c r="W88" s="1"/>
    </row>
    <row r="89" spans="23:23" x14ac:dyDescent="0.25">
      <c r="W89" s="1"/>
    </row>
    <row r="90" spans="23:23" x14ac:dyDescent="0.25">
      <c r="W90" s="1"/>
    </row>
    <row r="91" spans="23:23" x14ac:dyDescent="0.25">
      <c r="W91" s="1"/>
    </row>
    <row r="92" spans="23:23" x14ac:dyDescent="0.25">
      <c r="W92" s="1"/>
    </row>
    <row r="93" spans="23:23" x14ac:dyDescent="0.25">
      <c r="W93" s="1"/>
    </row>
    <row r="94" spans="23:23" x14ac:dyDescent="0.25">
      <c r="W94" s="1"/>
    </row>
    <row r="95" spans="23:23" x14ac:dyDescent="0.25">
      <c r="W95" s="1"/>
    </row>
    <row r="96" spans="23:23" x14ac:dyDescent="0.25">
      <c r="W96" s="1"/>
    </row>
    <row r="97" spans="23:23" x14ac:dyDescent="0.25">
      <c r="W97" s="1"/>
    </row>
    <row r="98" spans="23:23" x14ac:dyDescent="0.25">
      <c r="W98" s="1"/>
    </row>
    <row r="99" spans="23:23" x14ac:dyDescent="0.25">
      <c r="W99" s="1"/>
    </row>
    <row r="100" spans="23:23" x14ac:dyDescent="0.25">
      <c r="W100" s="1"/>
    </row>
    <row r="101" spans="23:23" x14ac:dyDescent="0.25">
      <c r="W101" s="1"/>
    </row>
    <row r="102" spans="23:23" x14ac:dyDescent="0.25">
      <c r="W102" s="1"/>
    </row>
    <row r="103" spans="23:23" x14ac:dyDescent="0.25">
      <c r="W103" s="1"/>
    </row>
    <row r="104" spans="23:23" x14ac:dyDescent="0.25">
      <c r="W104" s="1"/>
    </row>
    <row r="105" spans="23:23" x14ac:dyDescent="0.25">
      <c r="W105" s="1"/>
    </row>
    <row r="106" spans="23:23" x14ac:dyDescent="0.25">
      <c r="W106" s="1"/>
    </row>
    <row r="107" spans="23:23" x14ac:dyDescent="0.25">
      <c r="W107" s="1"/>
    </row>
    <row r="108" spans="23:23" x14ac:dyDescent="0.25">
      <c r="W108" s="1"/>
    </row>
    <row r="109" spans="23:23" x14ac:dyDescent="0.25">
      <c r="W109" s="1"/>
    </row>
    <row r="110" spans="23:23" x14ac:dyDescent="0.25">
      <c r="W110" s="1"/>
    </row>
    <row r="111" spans="23:23" x14ac:dyDescent="0.25">
      <c r="W111" s="1"/>
    </row>
    <row r="112" spans="23:23" x14ac:dyDescent="0.25">
      <c r="W112" s="1"/>
    </row>
    <row r="113" spans="23:23" x14ac:dyDescent="0.25">
      <c r="W113" s="1"/>
    </row>
    <row r="114" spans="23:23" x14ac:dyDescent="0.25">
      <c r="W114" s="1"/>
    </row>
    <row r="115" spans="23:23" x14ac:dyDescent="0.25">
      <c r="W115" s="1"/>
    </row>
    <row r="116" spans="23:23" x14ac:dyDescent="0.25">
      <c r="W116" s="1"/>
    </row>
    <row r="117" spans="23:23" x14ac:dyDescent="0.25">
      <c r="W117" s="1"/>
    </row>
    <row r="118" spans="23:23" x14ac:dyDescent="0.25">
      <c r="W118" s="1"/>
    </row>
    <row r="119" spans="23:23" x14ac:dyDescent="0.25">
      <c r="W119" s="1"/>
    </row>
    <row r="120" spans="23:23" x14ac:dyDescent="0.25">
      <c r="W120" s="1"/>
    </row>
    <row r="121" spans="23:23" x14ac:dyDescent="0.25">
      <c r="W121" s="1"/>
    </row>
    <row r="122" spans="23:23" x14ac:dyDescent="0.25">
      <c r="W122" s="1"/>
    </row>
    <row r="123" spans="23:23" x14ac:dyDescent="0.25">
      <c r="W123" s="1"/>
    </row>
    <row r="124" spans="23:23" x14ac:dyDescent="0.25">
      <c r="W124" s="1"/>
    </row>
    <row r="125" spans="23:23" x14ac:dyDescent="0.25">
      <c r="W125" s="1"/>
    </row>
    <row r="126" spans="23:23" x14ac:dyDescent="0.25">
      <c r="W126" s="1"/>
    </row>
    <row r="127" spans="23:23" x14ac:dyDescent="0.25">
      <c r="W127" s="1"/>
    </row>
    <row r="128" spans="23:23" x14ac:dyDescent="0.25">
      <c r="W128" s="1"/>
    </row>
    <row r="129" spans="23:23" x14ac:dyDescent="0.25">
      <c r="W129" s="1"/>
    </row>
    <row r="130" spans="23:23" x14ac:dyDescent="0.25">
      <c r="W130" s="1"/>
    </row>
    <row r="131" spans="23:23" x14ac:dyDescent="0.25">
      <c r="W131" s="1"/>
    </row>
    <row r="132" spans="23:23" x14ac:dyDescent="0.25">
      <c r="W132" s="1"/>
    </row>
    <row r="133" spans="23:23" x14ac:dyDescent="0.25">
      <c r="W133" s="1"/>
    </row>
    <row r="134" spans="23:23" x14ac:dyDescent="0.25">
      <c r="W134" s="1"/>
    </row>
    <row r="135" spans="23:23" x14ac:dyDescent="0.25">
      <c r="W135" s="1"/>
    </row>
    <row r="136" spans="23:23" x14ac:dyDescent="0.25">
      <c r="W136" s="1"/>
    </row>
    <row r="137" spans="23:23" x14ac:dyDescent="0.25">
      <c r="W137" s="1"/>
    </row>
    <row r="138" spans="23:23" x14ac:dyDescent="0.25">
      <c r="W138" s="1"/>
    </row>
    <row r="139" spans="23:23" x14ac:dyDescent="0.25">
      <c r="W139" s="1"/>
    </row>
    <row r="140" spans="23:23" x14ac:dyDescent="0.25">
      <c r="W140" s="1"/>
    </row>
    <row r="141" spans="23:23" x14ac:dyDescent="0.25">
      <c r="W141" s="1"/>
    </row>
    <row r="142" spans="23:23" x14ac:dyDescent="0.25">
      <c r="W142" s="1"/>
    </row>
    <row r="143" spans="23:23" x14ac:dyDescent="0.25">
      <c r="W143" s="1"/>
    </row>
    <row r="144" spans="23:23" x14ac:dyDescent="0.25">
      <c r="W144" s="1"/>
    </row>
    <row r="145" spans="23:23" x14ac:dyDescent="0.25">
      <c r="W145" s="1"/>
    </row>
    <row r="146" spans="23:23" x14ac:dyDescent="0.25">
      <c r="W146" s="1"/>
    </row>
    <row r="147" spans="23:23" x14ac:dyDescent="0.25">
      <c r="W147" s="1"/>
    </row>
    <row r="148" spans="23:23" x14ac:dyDescent="0.25">
      <c r="W148" s="1"/>
    </row>
    <row r="149" spans="23:23" x14ac:dyDescent="0.25">
      <c r="W149" s="1"/>
    </row>
    <row r="150" spans="23:23" x14ac:dyDescent="0.25">
      <c r="W150" s="1"/>
    </row>
    <row r="151" spans="23:23" x14ac:dyDescent="0.25">
      <c r="W151" s="1"/>
    </row>
    <row r="152" spans="23:23" x14ac:dyDescent="0.25">
      <c r="W152" s="1"/>
    </row>
    <row r="153" spans="23:23" x14ac:dyDescent="0.25">
      <c r="W153" s="1"/>
    </row>
    <row r="154" spans="23:23" x14ac:dyDescent="0.25">
      <c r="W154" s="1"/>
    </row>
    <row r="155" spans="23:23" x14ac:dyDescent="0.25">
      <c r="W155" s="1"/>
    </row>
    <row r="156" spans="23:23" x14ac:dyDescent="0.25">
      <c r="W156" s="1"/>
    </row>
    <row r="157" spans="23:23" x14ac:dyDescent="0.25">
      <c r="W157" s="1"/>
    </row>
    <row r="158" spans="23:23" x14ac:dyDescent="0.25">
      <c r="W158" s="1"/>
    </row>
    <row r="159" spans="23:23" x14ac:dyDescent="0.25">
      <c r="W159" s="1"/>
    </row>
    <row r="160" spans="23:23" x14ac:dyDescent="0.25">
      <c r="W160" s="1"/>
    </row>
    <row r="161" spans="23:23" x14ac:dyDescent="0.25">
      <c r="W161" s="1"/>
    </row>
    <row r="162" spans="23:23" x14ac:dyDescent="0.25">
      <c r="W162" s="1"/>
    </row>
    <row r="163" spans="23:23" x14ac:dyDescent="0.25">
      <c r="W163" s="1"/>
    </row>
    <row r="164" spans="23:23" x14ac:dyDescent="0.25">
      <c r="W164" s="1"/>
    </row>
    <row r="165" spans="23:23" x14ac:dyDescent="0.25">
      <c r="W165" s="1"/>
    </row>
    <row r="166" spans="23:23" x14ac:dyDescent="0.25">
      <c r="W166" s="1"/>
    </row>
    <row r="167" spans="23:23" x14ac:dyDescent="0.25">
      <c r="W167" s="1"/>
    </row>
    <row r="168" spans="23:23" x14ac:dyDescent="0.25">
      <c r="W168" s="1"/>
    </row>
    <row r="169" spans="23:23" x14ac:dyDescent="0.25">
      <c r="W169" s="1"/>
    </row>
    <row r="170" spans="23:23" x14ac:dyDescent="0.25">
      <c r="W170" s="1"/>
    </row>
    <row r="171" spans="23:23" x14ac:dyDescent="0.25">
      <c r="W171" s="1"/>
    </row>
    <row r="172" spans="23:23" x14ac:dyDescent="0.25">
      <c r="W172" s="1"/>
    </row>
    <row r="173" spans="23:23" x14ac:dyDescent="0.25">
      <c r="W173" s="1"/>
    </row>
    <row r="174" spans="23:23" x14ac:dyDescent="0.25">
      <c r="W174" s="1"/>
    </row>
    <row r="175" spans="23:23" x14ac:dyDescent="0.25">
      <c r="W175" s="1"/>
    </row>
    <row r="176" spans="23:23" x14ac:dyDescent="0.25">
      <c r="W176" s="1"/>
    </row>
    <row r="177" spans="23:23" x14ac:dyDescent="0.25">
      <c r="W177" s="1"/>
    </row>
    <row r="178" spans="23:23" x14ac:dyDescent="0.25">
      <c r="W178" s="1"/>
    </row>
    <row r="179" spans="23:23" x14ac:dyDescent="0.25">
      <c r="W179" s="1"/>
    </row>
    <row r="180" spans="23:23" x14ac:dyDescent="0.25">
      <c r="W180" s="1"/>
    </row>
    <row r="181" spans="23:23" x14ac:dyDescent="0.25">
      <c r="W181" s="1"/>
    </row>
    <row r="182" spans="23:23" x14ac:dyDescent="0.25">
      <c r="W182" s="1"/>
    </row>
    <row r="183" spans="23:23" x14ac:dyDescent="0.25">
      <c r="W183" s="1"/>
    </row>
    <row r="184" spans="23:23" x14ac:dyDescent="0.25">
      <c r="W184" s="1"/>
    </row>
    <row r="185" spans="23:23" x14ac:dyDescent="0.25">
      <c r="W185" s="1"/>
    </row>
    <row r="186" spans="23:23" x14ac:dyDescent="0.25">
      <c r="W186" s="1"/>
    </row>
    <row r="187" spans="23:23" x14ac:dyDescent="0.25">
      <c r="W187" s="1"/>
    </row>
    <row r="188" spans="23:23" x14ac:dyDescent="0.25">
      <c r="W188" s="1"/>
    </row>
    <row r="189" spans="23:23" x14ac:dyDescent="0.25">
      <c r="W189" s="1"/>
    </row>
    <row r="190" spans="23:23" x14ac:dyDescent="0.25">
      <c r="W190" s="1"/>
    </row>
    <row r="191" spans="23:23" x14ac:dyDescent="0.25">
      <c r="W191" s="1"/>
    </row>
    <row r="192" spans="23:23" x14ac:dyDescent="0.25">
      <c r="W192" s="1"/>
    </row>
    <row r="193" spans="23:23" x14ac:dyDescent="0.25">
      <c r="W193" s="1"/>
    </row>
    <row r="194" spans="23:23" x14ac:dyDescent="0.25">
      <c r="W194" s="1"/>
    </row>
    <row r="195" spans="23:23" x14ac:dyDescent="0.25">
      <c r="W195" s="1"/>
    </row>
    <row r="196" spans="23:23" x14ac:dyDescent="0.25">
      <c r="W196" s="1"/>
    </row>
    <row r="197" spans="23:23" x14ac:dyDescent="0.25">
      <c r="W197" s="1"/>
    </row>
    <row r="198" spans="23:23" x14ac:dyDescent="0.25">
      <c r="W198" s="1"/>
    </row>
    <row r="199" spans="23:23" x14ac:dyDescent="0.25">
      <c r="W199" s="1"/>
    </row>
    <row r="200" spans="23:23" x14ac:dyDescent="0.25">
      <c r="W200" s="1"/>
    </row>
    <row r="201" spans="23:23" x14ac:dyDescent="0.25">
      <c r="W201" s="1"/>
    </row>
    <row r="202" spans="23:23" x14ac:dyDescent="0.25">
      <c r="W202" s="1"/>
    </row>
    <row r="203" spans="23:23" x14ac:dyDescent="0.25">
      <c r="W203" s="1"/>
    </row>
    <row r="204" spans="23:23" x14ac:dyDescent="0.25">
      <c r="W204" s="1"/>
    </row>
    <row r="205" spans="23:23" x14ac:dyDescent="0.25">
      <c r="W205" s="1"/>
    </row>
    <row r="206" spans="23:23" x14ac:dyDescent="0.25">
      <c r="W206" s="1"/>
    </row>
    <row r="207" spans="23:23" x14ac:dyDescent="0.25">
      <c r="W207" s="1"/>
    </row>
    <row r="208" spans="23:23" x14ac:dyDescent="0.25">
      <c r="W208" s="1"/>
    </row>
    <row r="209" spans="23:23" x14ac:dyDescent="0.25">
      <c r="W209" s="1"/>
    </row>
    <row r="210" spans="23:23" x14ac:dyDescent="0.25">
      <c r="W210" s="1"/>
    </row>
    <row r="211" spans="23:23" x14ac:dyDescent="0.25">
      <c r="W211" s="1"/>
    </row>
    <row r="212" spans="23:23" x14ac:dyDescent="0.25">
      <c r="W212" s="1"/>
    </row>
    <row r="213" spans="23:23" x14ac:dyDescent="0.25">
      <c r="W213" s="1"/>
    </row>
    <row r="214" spans="23:23" x14ac:dyDescent="0.25">
      <c r="W214" s="1"/>
    </row>
    <row r="215" spans="23:23" x14ac:dyDescent="0.25">
      <c r="W215" s="1"/>
    </row>
    <row r="216" spans="23:23" x14ac:dyDescent="0.25">
      <c r="W216" s="1"/>
    </row>
    <row r="217" spans="23:23" x14ac:dyDescent="0.25">
      <c r="W217" s="1"/>
    </row>
    <row r="218" spans="23:23" x14ac:dyDescent="0.25">
      <c r="W218" s="1"/>
    </row>
    <row r="219" spans="23:23" x14ac:dyDescent="0.25">
      <c r="W219" s="1"/>
    </row>
    <row r="220" spans="23:23" x14ac:dyDescent="0.25">
      <c r="W220" s="1"/>
    </row>
    <row r="221" spans="23:23" x14ac:dyDescent="0.25">
      <c r="W221" s="1"/>
    </row>
    <row r="222" spans="23:23" x14ac:dyDescent="0.25">
      <c r="W222" s="1"/>
    </row>
    <row r="223" spans="23:23" x14ac:dyDescent="0.25">
      <c r="W223" s="1"/>
    </row>
    <row r="224" spans="23:23" x14ac:dyDescent="0.25">
      <c r="W224" s="1"/>
    </row>
    <row r="225" spans="23:23" x14ac:dyDescent="0.25">
      <c r="W225" s="1"/>
    </row>
    <row r="226" spans="23:23" x14ac:dyDescent="0.25">
      <c r="W226" s="1"/>
    </row>
    <row r="227" spans="23:23" x14ac:dyDescent="0.25">
      <c r="W227" s="1"/>
    </row>
    <row r="228" spans="23:23" x14ac:dyDescent="0.25">
      <c r="W228" s="1"/>
    </row>
    <row r="229" spans="23:23" x14ac:dyDescent="0.25">
      <c r="W229" s="1"/>
    </row>
    <row r="230" spans="23:23" x14ac:dyDescent="0.25">
      <c r="W230" s="1"/>
    </row>
    <row r="231" spans="23:23" x14ac:dyDescent="0.25">
      <c r="W231" s="1"/>
    </row>
    <row r="232" spans="23:23" x14ac:dyDescent="0.25">
      <c r="W232" s="1"/>
    </row>
    <row r="233" spans="23:23" x14ac:dyDescent="0.25">
      <c r="W233" s="1"/>
    </row>
    <row r="234" spans="23:23" x14ac:dyDescent="0.25">
      <c r="W234" s="1"/>
    </row>
    <row r="235" spans="23:23" x14ac:dyDescent="0.25">
      <c r="W235" s="1"/>
    </row>
    <row r="236" spans="23:23" x14ac:dyDescent="0.25">
      <c r="W236" s="1"/>
    </row>
    <row r="237" spans="23:23" x14ac:dyDescent="0.25">
      <c r="W237" s="1"/>
    </row>
    <row r="238" spans="23:23" x14ac:dyDescent="0.25">
      <c r="W238" s="1"/>
    </row>
    <row r="239" spans="23:23" x14ac:dyDescent="0.25">
      <c r="W239" s="1"/>
    </row>
    <row r="240" spans="23:23" x14ac:dyDescent="0.25">
      <c r="W240" s="1"/>
    </row>
    <row r="241" spans="23:23" x14ac:dyDescent="0.25">
      <c r="W241" s="1"/>
    </row>
    <row r="242" spans="23:23" x14ac:dyDescent="0.25">
      <c r="W242" s="1"/>
    </row>
    <row r="243" spans="23:23" x14ac:dyDescent="0.25">
      <c r="W243" s="1"/>
    </row>
    <row r="244" spans="23:23" x14ac:dyDescent="0.25">
      <c r="W244" s="1"/>
    </row>
    <row r="245" spans="23:23" x14ac:dyDescent="0.25">
      <c r="W245" s="1"/>
    </row>
    <row r="246" spans="23:23" x14ac:dyDescent="0.25">
      <c r="W246" s="1"/>
    </row>
    <row r="247" spans="23:23" x14ac:dyDescent="0.25">
      <c r="W247" s="1"/>
    </row>
    <row r="248" spans="23:23" x14ac:dyDescent="0.25">
      <c r="W248" s="1"/>
    </row>
    <row r="249" spans="23:23" x14ac:dyDescent="0.25">
      <c r="W249" s="1"/>
    </row>
    <row r="250" spans="23:23" x14ac:dyDescent="0.25">
      <c r="W250" s="1"/>
    </row>
    <row r="251" spans="23:23" x14ac:dyDescent="0.25">
      <c r="W251" s="1"/>
    </row>
    <row r="252" spans="23:23" x14ac:dyDescent="0.25">
      <c r="W252" s="1"/>
    </row>
    <row r="253" spans="23:23" x14ac:dyDescent="0.25">
      <c r="W253" s="1"/>
    </row>
    <row r="254" spans="23:23" x14ac:dyDescent="0.25">
      <c r="W254" s="1"/>
    </row>
    <row r="255" spans="23:23" x14ac:dyDescent="0.25">
      <c r="W255" s="1"/>
    </row>
    <row r="256" spans="23:23" x14ac:dyDescent="0.25">
      <c r="W256" s="1"/>
    </row>
    <row r="257" spans="23:23" x14ac:dyDescent="0.25">
      <c r="W257" s="1"/>
    </row>
    <row r="258" spans="23:23" x14ac:dyDescent="0.25">
      <c r="W258" s="1"/>
    </row>
    <row r="259" spans="23:23" x14ac:dyDescent="0.25">
      <c r="W259" s="1"/>
    </row>
    <row r="260" spans="23:23" x14ac:dyDescent="0.25">
      <c r="W260" s="1"/>
    </row>
    <row r="261" spans="23:23" x14ac:dyDescent="0.25">
      <c r="W261" s="1"/>
    </row>
    <row r="262" spans="23:23" x14ac:dyDescent="0.25">
      <c r="W262" s="1"/>
    </row>
    <row r="263" spans="23:23" x14ac:dyDescent="0.25">
      <c r="W263" s="1"/>
    </row>
    <row r="264" spans="23:23" x14ac:dyDescent="0.25">
      <c r="W264" s="1"/>
    </row>
    <row r="265" spans="23:23" x14ac:dyDescent="0.25">
      <c r="W265" s="1"/>
    </row>
    <row r="266" spans="23:23" x14ac:dyDescent="0.25">
      <c r="W266" s="1"/>
    </row>
    <row r="267" spans="23:23" x14ac:dyDescent="0.25">
      <c r="W267" s="1"/>
    </row>
    <row r="268" spans="23:23" x14ac:dyDescent="0.25">
      <c r="W268" s="1"/>
    </row>
    <row r="269" spans="23:23" x14ac:dyDescent="0.25">
      <c r="W269" s="1"/>
    </row>
    <row r="270" spans="23:23" x14ac:dyDescent="0.25">
      <c r="W270" s="1"/>
    </row>
    <row r="271" spans="23:23" x14ac:dyDescent="0.25">
      <c r="W271" s="1"/>
    </row>
    <row r="272" spans="23:23" x14ac:dyDescent="0.25">
      <c r="W272" s="1"/>
    </row>
    <row r="273" spans="23:23" x14ac:dyDescent="0.25">
      <c r="W273" s="1"/>
    </row>
    <row r="274" spans="23:23" x14ac:dyDescent="0.25">
      <c r="W274" s="1"/>
    </row>
    <row r="275" spans="23:23" x14ac:dyDescent="0.25">
      <c r="W275" s="1"/>
    </row>
    <row r="276" spans="23:23" x14ac:dyDescent="0.25">
      <c r="W276" s="1"/>
    </row>
    <row r="277" spans="23:23" x14ac:dyDescent="0.25">
      <c r="W277" s="1"/>
    </row>
    <row r="278" spans="23:23" x14ac:dyDescent="0.25">
      <c r="W278" s="1"/>
    </row>
    <row r="279" spans="23:23" x14ac:dyDescent="0.25">
      <c r="W279" s="1"/>
    </row>
    <row r="280" spans="23:23" x14ac:dyDescent="0.25">
      <c r="W280" s="1"/>
    </row>
    <row r="281" spans="23:23" x14ac:dyDescent="0.25">
      <c r="W281" s="1"/>
    </row>
    <row r="282" spans="23:23" x14ac:dyDescent="0.25">
      <c r="W282" s="1"/>
    </row>
    <row r="283" spans="23:23" x14ac:dyDescent="0.25">
      <c r="W283" s="1"/>
    </row>
    <row r="284" spans="23:23" x14ac:dyDescent="0.25">
      <c r="W284" s="1"/>
    </row>
    <row r="285" spans="23:23" x14ac:dyDescent="0.25">
      <c r="W285" s="1"/>
    </row>
    <row r="286" spans="23:23" x14ac:dyDescent="0.25">
      <c r="W286" s="1"/>
    </row>
    <row r="287" spans="23:23" x14ac:dyDescent="0.25">
      <c r="W287" s="1"/>
    </row>
    <row r="288" spans="23:23" x14ac:dyDescent="0.25">
      <c r="W288" s="1"/>
    </row>
    <row r="289" spans="23:23" x14ac:dyDescent="0.25">
      <c r="W289" s="1"/>
    </row>
    <row r="290" spans="23:23" x14ac:dyDescent="0.25">
      <c r="W290" s="1"/>
    </row>
    <row r="291" spans="23:23" x14ac:dyDescent="0.25">
      <c r="W291" s="1"/>
    </row>
    <row r="292" spans="23:23" x14ac:dyDescent="0.25">
      <c r="W292" s="1"/>
    </row>
    <row r="293" spans="23:23" x14ac:dyDescent="0.25">
      <c r="W293" s="1"/>
    </row>
    <row r="294" spans="23:23" x14ac:dyDescent="0.25">
      <c r="W294" s="1"/>
    </row>
    <row r="295" spans="23:23" x14ac:dyDescent="0.25">
      <c r="W295" s="1"/>
    </row>
    <row r="296" spans="23:23" x14ac:dyDescent="0.25">
      <c r="W296" s="1"/>
    </row>
    <row r="297" spans="23:23" x14ac:dyDescent="0.25">
      <c r="W297" s="1"/>
    </row>
    <row r="298" spans="23:23" x14ac:dyDescent="0.25">
      <c r="W298" s="1"/>
    </row>
    <row r="299" spans="23:23" x14ac:dyDescent="0.25">
      <c r="W299" s="1"/>
    </row>
    <row r="300" spans="23:23" x14ac:dyDescent="0.25">
      <c r="W300" s="1"/>
    </row>
    <row r="301" spans="23:23" x14ac:dyDescent="0.25">
      <c r="W301" s="1"/>
    </row>
    <row r="302" spans="23:23" x14ac:dyDescent="0.25">
      <c r="W302" s="1"/>
    </row>
    <row r="303" spans="23:23" x14ac:dyDescent="0.25">
      <c r="W303" s="1"/>
    </row>
    <row r="304" spans="23:23" x14ac:dyDescent="0.25">
      <c r="W304" s="1"/>
    </row>
    <row r="305" spans="23:23" x14ac:dyDescent="0.25">
      <c r="W305" s="1"/>
    </row>
    <row r="306" spans="23:23" x14ac:dyDescent="0.25">
      <c r="W306" s="1"/>
    </row>
    <row r="307" spans="23:23" x14ac:dyDescent="0.25">
      <c r="W307" s="1"/>
    </row>
    <row r="308" spans="23:23" x14ac:dyDescent="0.25">
      <c r="W308" s="1"/>
    </row>
    <row r="309" spans="23:23" x14ac:dyDescent="0.25">
      <c r="W309" s="1"/>
    </row>
    <row r="310" spans="23:23" x14ac:dyDescent="0.25">
      <c r="W310" s="1"/>
    </row>
    <row r="311" spans="23:23" x14ac:dyDescent="0.25">
      <c r="W311" s="1"/>
    </row>
    <row r="312" spans="23:23" x14ac:dyDescent="0.25">
      <c r="W312" s="1"/>
    </row>
    <row r="313" spans="23:23" x14ac:dyDescent="0.25">
      <c r="W313" s="1"/>
    </row>
    <row r="314" spans="23:23" x14ac:dyDescent="0.25">
      <c r="W314" s="1"/>
    </row>
    <row r="315" spans="23:23" x14ac:dyDescent="0.25">
      <c r="W315" s="1"/>
    </row>
    <row r="316" spans="23:23" x14ac:dyDescent="0.25">
      <c r="W316" s="1"/>
    </row>
    <row r="317" spans="23:23" x14ac:dyDescent="0.25">
      <c r="W317" s="1"/>
    </row>
    <row r="318" spans="23:23" x14ac:dyDescent="0.25">
      <c r="W318" s="1"/>
    </row>
    <row r="319" spans="23:23" x14ac:dyDescent="0.25">
      <c r="W319" s="1"/>
    </row>
    <row r="320" spans="23:23" x14ac:dyDescent="0.25">
      <c r="W320" s="1"/>
    </row>
    <row r="321" spans="23:23" x14ac:dyDescent="0.25">
      <c r="W321" s="1"/>
    </row>
    <row r="322" spans="23:23" x14ac:dyDescent="0.25">
      <c r="W322" s="1"/>
    </row>
    <row r="323" spans="23:23" x14ac:dyDescent="0.25">
      <c r="W323" s="1"/>
    </row>
    <row r="324" spans="23:23" x14ac:dyDescent="0.25">
      <c r="W324" s="1"/>
    </row>
    <row r="325" spans="23:23" x14ac:dyDescent="0.25">
      <c r="W325" s="1"/>
    </row>
    <row r="326" spans="23:23" x14ac:dyDescent="0.25">
      <c r="W326" s="1"/>
    </row>
    <row r="327" spans="23:23" x14ac:dyDescent="0.25">
      <c r="W327" s="1"/>
    </row>
    <row r="328" spans="23:23" x14ac:dyDescent="0.25">
      <c r="W328" s="1"/>
    </row>
    <row r="329" spans="23:23" x14ac:dyDescent="0.25">
      <c r="W329" s="1"/>
    </row>
    <row r="330" spans="23:23" x14ac:dyDescent="0.25">
      <c r="W330" s="1"/>
    </row>
    <row r="331" spans="23:23" x14ac:dyDescent="0.25">
      <c r="W331" s="1"/>
    </row>
    <row r="332" spans="23:23" x14ac:dyDescent="0.25">
      <c r="W332" s="1"/>
    </row>
    <row r="333" spans="23:23" x14ac:dyDescent="0.25">
      <c r="W333" s="1"/>
    </row>
    <row r="334" spans="23:23" x14ac:dyDescent="0.25">
      <c r="W334" s="1"/>
    </row>
    <row r="335" spans="23:23" x14ac:dyDescent="0.25">
      <c r="W335" s="1"/>
    </row>
    <row r="336" spans="23:23" x14ac:dyDescent="0.25">
      <c r="W336" s="1"/>
    </row>
    <row r="337" spans="23:23" x14ac:dyDescent="0.25">
      <c r="W337" s="1"/>
    </row>
    <row r="338" spans="23:23" x14ac:dyDescent="0.25">
      <c r="W338" s="1"/>
    </row>
    <row r="339" spans="23:23" x14ac:dyDescent="0.25">
      <c r="W339" s="1"/>
    </row>
    <row r="340" spans="23:23" x14ac:dyDescent="0.25">
      <c r="W340" s="1"/>
    </row>
    <row r="341" spans="23:23" x14ac:dyDescent="0.25">
      <c r="W341" s="1"/>
    </row>
    <row r="342" spans="23:23" x14ac:dyDescent="0.25">
      <c r="W342" s="1"/>
    </row>
    <row r="343" spans="23:23" x14ac:dyDescent="0.25">
      <c r="W343" s="1"/>
    </row>
    <row r="344" spans="23:23" x14ac:dyDescent="0.25">
      <c r="W344" s="1"/>
    </row>
    <row r="345" spans="23:23" x14ac:dyDescent="0.25">
      <c r="W345" s="1"/>
    </row>
    <row r="346" spans="23:23" x14ac:dyDescent="0.25">
      <c r="W346" s="1"/>
    </row>
    <row r="347" spans="23:23" x14ac:dyDescent="0.25">
      <c r="W347" s="1"/>
    </row>
    <row r="348" spans="23:23" x14ac:dyDescent="0.25">
      <c r="W348" s="1"/>
    </row>
    <row r="349" spans="23:23" x14ac:dyDescent="0.25">
      <c r="W349" s="1"/>
    </row>
    <row r="350" spans="23:23" x14ac:dyDescent="0.25">
      <c r="W350" s="1"/>
    </row>
    <row r="351" spans="23:23" x14ac:dyDescent="0.25">
      <c r="W351" s="1"/>
    </row>
    <row r="352" spans="23:23" x14ac:dyDescent="0.25">
      <c r="W352" s="1"/>
    </row>
    <row r="353" spans="23:23" x14ac:dyDescent="0.25">
      <c r="W353" s="1"/>
    </row>
    <row r="354" spans="23:23" x14ac:dyDescent="0.25">
      <c r="W354" s="1"/>
    </row>
    <row r="355" spans="23:23" x14ac:dyDescent="0.25">
      <c r="W355" s="1"/>
    </row>
    <row r="356" spans="23:23" x14ac:dyDescent="0.25">
      <c r="W356" s="1"/>
    </row>
    <row r="357" spans="23:23" x14ac:dyDescent="0.25">
      <c r="W357" s="1"/>
    </row>
    <row r="358" spans="23:23" x14ac:dyDescent="0.25">
      <c r="W358" s="1"/>
    </row>
    <row r="359" spans="23:23" x14ac:dyDescent="0.25">
      <c r="W359" s="1"/>
    </row>
    <row r="360" spans="23:23" x14ac:dyDescent="0.25">
      <c r="W360" s="1"/>
    </row>
    <row r="361" spans="23:23" x14ac:dyDescent="0.25">
      <c r="W361" s="1"/>
    </row>
    <row r="362" spans="23:23" x14ac:dyDescent="0.25">
      <c r="W362" s="1"/>
    </row>
    <row r="363" spans="23:23" x14ac:dyDescent="0.25">
      <c r="W363" s="1"/>
    </row>
    <row r="364" spans="23:23" x14ac:dyDescent="0.25">
      <c r="W364" s="1"/>
    </row>
    <row r="365" spans="23:23" x14ac:dyDescent="0.25">
      <c r="W365" s="1"/>
    </row>
    <row r="366" spans="23:23" x14ac:dyDescent="0.25">
      <c r="W366" s="1"/>
    </row>
    <row r="367" spans="23:23" x14ac:dyDescent="0.25">
      <c r="W367" s="1"/>
    </row>
    <row r="368" spans="23:23" x14ac:dyDescent="0.25">
      <c r="W368" s="1"/>
    </row>
    <row r="369" spans="23:23" x14ac:dyDescent="0.25">
      <c r="W369" s="1"/>
    </row>
    <row r="370" spans="23:23" x14ac:dyDescent="0.25">
      <c r="W370" s="1"/>
    </row>
    <row r="371" spans="23:23" x14ac:dyDescent="0.25">
      <c r="W371" s="1"/>
    </row>
    <row r="372" spans="23:23" x14ac:dyDescent="0.25">
      <c r="W372" s="1"/>
    </row>
    <row r="373" spans="23:23" x14ac:dyDescent="0.25">
      <c r="W373" s="1"/>
    </row>
    <row r="374" spans="23:23" x14ac:dyDescent="0.25">
      <c r="W374" s="1"/>
    </row>
    <row r="375" spans="23:23" x14ac:dyDescent="0.25">
      <c r="W375" s="1"/>
    </row>
    <row r="376" spans="23:23" x14ac:dyDescent="0.25">
      <c r="W376" s="1"/>
    </row>
    <row r="377" spans="23:23" x14ac:dyDescent="0.25">
      <c r="W377" s="1"/>
    </row>
    <row r="378" spans="23:23" x14ac:dyDescent="0.25">
      <c r="W378" s="1"/>
    </row>
    <row r="379" spans="23:23" x14ac:dyDescent="0.25">
      <c r="W379" s="1"/>
    </row>
    <row r="380" spans="23:23" x14ac:dyDescent="0.25">
      <c r="W380" s="1"/>
    </row>
    <row r="381" spans="23:23" x14ac:dyDescent="0.25">
      <c r="W381" s="1"/>
    </row>
    <row r="382" spans="23:23" x14ac:dyDescent="0.25">
      <c r="W382" s="1"/>
    </row>
    <row r="383" spans="23:23" x14ac:dyDescent="0.25">
      <c r="W383" s="1"/>
    </row>
    <row r="384" spans="23:23" x14ac:dyDescent="0.25">
      <c r="W384" s="1"/>
    </row>
    <row r="385" spans="23:23" x14ac:dyDescent="0.25">
      <c r="W385" s="1"/>
    </row>
    <row r="386" spans="23:23" x14ac:dyDescent="0.25">
      <c r="W386" s="1"/>
    </row>
    <row r="387" spans="23:23" x14ac:dyDescent="0.25">
      <c r="W387" s="1"/>
    </row>
    <row r="388" spans="23:23" x14ac:dyDescent="0.25">
      <c r="W388" s="1"/>
    </row>
    <row r="389" spans="23:23" x14ac:dyDescent="0.25">
      <c r="W389" s="1"/>
    </row>
    <row r="390" spans="23:23" x14ac:dyDescent="0.25">
      <c r="W390" s="1"/>
    </row>
    <row r="391" spans="23:23" x14ac:dyDescent="0.25">
      <c r="W391" s="1"/>
    </row>
    <row r="392" spans="23:23" x14ac:dyDescent="0.25">
      <c r="W392" s="1"/>
    </row>
    <row r="393" spans="23:23" x14ac:dyDescent="0.25">
      <c r="W393" s="1"/>
    </row>
    <row r="394" spans="23:23" x14ac:dyDescent="0.25">
      <c r="W394" s="1"/>
    </row>
    <row r="395" spans="23:23" x14ac:dyDescent="0.25">
      <c r="W395" s="1"/>
    </row>
    <row r="396" spans="23:23" x14ac:dyDescent="0.25">
      <c r="W396" s="1"/>
    </row>
    <row r="397" spans="23:23" x14ac:dyDescent="0.25">
      <c r="W397" s="1"/>
    </row>
    <row r="398" spans="23:23" x14ac:dyDescent="0.25">
      <c r="W398" s="1"/>
    </row>
    <row r="399" spans="23:23" x14ac:dyDescent="0.25">
      <c r="W399" s="1"/>
    </row>
    <row r="400" spans="23:23" x14ac:dyDescent="0.25">
      <c r="W400" s="1"/>
    </row>
    <row r="401" spans="23:23" x14ac:dyDescent="0.25">
      <c r="W401" s="1"/>
    </row>
    <row r="402" spans="23:23" x14ac:dyDescent="0.25">
      <c r="W402" s="1"/>
    </row>
    <row r="403" spans="23:23" x14ac:dyDescent="0.25">
      <c r="W403" s="1"/>
    </row>
    <row r="404" spans="23:23" x14ac:dyDescent="0.25">
      <c r="W404" s="1"/>
    </row>
    <row r="405" spans="23:23" x14ac:dyDescent="0.25">
      <c r="W405" s="1"/>
    </row>
    <row r="406" spans="23:23" x14ac:dyDescent="0.25">
      <c r="W406" s="1"/>
    </row>
    <row r="407" spans="23:23" x14ac:dyDescent="0.25">
      <c r="W407" s="1"/>
    </row>
    <row r="408" spans="23:23" x14ac:dyDescent="0.25">
      <c r="W408" s="1"/>
    </row>
    <row r="409" spans="23:23" x14ac:dyDescent="0.25">
      <c r="W409" s="1"/>
    </row>
    <row r="410" spans="23:23" x14ac:dyDescent="0.25">
      <c r="W410" s="1"/>
    </row>
    <row r="411" spans="23:23" x14ac:dyDescent="0.25">
      <c r="W411" s="1"/>
    </row>
    <row r="412" spans="23:23" x14ac:dyDescent="0.25">
      <c r="W412" s="1"/>
    </row>
    <row r="413" spans="23:23" x14ac:dyDescent="0.25">
      <c r="W413" s="1"/>
    </row>
    <row r="414" spans="23:23" x14ac:dyDescent="0.25">
      <c r="W414" s="1"/>
    </row>
    <row r="415" spans="23:23" x14ac:dyDescent="0.25">
      <c r="W415" s="1"/>
    </row>
    <row r="416" spans="23:23" x14ac:dyDescent="0.25">
      <c r="W416" s="1"/>
    </row>
    <row r="417" spans="23:23" x14ac:dyDescent="0.25">
      <c r="W417" s="1"/>
    </row>
    <row r="418" spans="23:23" x14ac:dyDescent="0.25">
      <c r="W418" s="1"/>
    </row>
    <row r="419" spans="23:23" x14ac:dyDescent="0.25">
      <c r="W419" s="1"/>
    </row>
    <row r="420" spans="23:23" x14ac:dyDescent="0.25">
      <c r="W420" s="1"/>
    </row>
    <row r="421" spans="23:23" x14ac:dyDescent="0.25">
      <c r="W421" s="1"/>
    </row>
    <row r="422" spans="23:23" x14ac:dyDescent="0.25">
      <c r="W422" s="1"/>
    </row>
    <row r="423" spans="23:23" x14ac:dyDescent="0.25">
      <c r="W423" s="1"/>
    </row>
    <row r="424" spans="23:23" x14ac:dyDescent="0.25">
      <c r="W424" s="1"/>
    </row>
    <row r="425" spans="23:23" x14ac:dyDescent="0.25">
      <c r="W425" s="1"/>
    </row>
    <row r="426" spans="23:23" x14ac:dyDescent="0.25">
      <c r="W426" s="1"/>
    </row>
    <row r="427" spans="23:23" x14ac:dyDescent="0.25">
      <c r="W427" s="1"/>
    </row>
    <row r="428" spans="23:23" x14ac:dyDescent="0.25">
      <c r="W428" s="1"/>
    </row>
    <row r="429" spans="23:23" x14ac:dyDescent="0.25">
      <c r="W429" s="1"/>
    </row>
    <row r="430" spans="23:23" x14ac:dyDescent="0.25">
      <c r="W430" s="1"/>
    </row>
    <row r="431" spans="23:23" x14ac:dyDescent="0.25">
      <c r="W431" s="1"/>
    </row>
    <row r="432" spans="23:23" x14ac:dyDescent="0.25">
      <c r="W432" s="1"/>
    </row>
    <row r="433" spans="23:23" x14ac:dyDescent="0.25">
      <c r="W433" s="1"/>
    </row>
    <row r="434" spans="23:23" x14ac:dyDescent="0.25">
      <c r="W434" s="1"/>
    </row>
    <row r="435" spans="23:23" x14ac:dyDescent="0.25">
      <c r="W435" s="1"/>
    </row>
    <row r="436" spans="23:23" x14ac:dyDescent="0.25">
      <c r="W436" s="1"/>
    </row>
    <row r="437" spans="23:23" x14ac:dyDescent="0.25">
      <c r="W437" s="1"/>
    </row>
    <row r="438" spans="23:23" x14ac:dyDescent="0.25">
      <c r="W438" s="1"/>
    </row>
    <row r="439" spans="23:23" x14ac:dyDescent="0.25">
      <c r="W439" s="1"/>
    </row>
    <row r="440" spans="23:23" x14ac:dyDescent="0.25">
      <c r="W440" s="1"/>
    </row>
    <row r="441" spans="23:23" x14ac:dyDescent="0.25">
      <c r="W441" s="1"/>
    </row>
    <row r="442" spans="23:23" x14ac:dyDescent="0.25">
      <c r="W442" s="1"/>
    </row>
    <row r="443" spans="23:23" x14ac:dyDescent="0.25">
      <c r="W443" s="1"/>
    </row>
    <row r="444" spans="23:23" x14ac:dyDescent="0.25">
      <c r="W444" s="1"/>
    </row>
    <row r="445" spans="23:23" x14ac:dyDescent="0.25">
      <c r="W445" s="1"/>
    </row>
    <row r="446" spans="23:23" x14ac:dyDescent="0.25">
      <c r="W446" s="1"/>
    </row>
    <row r="447" spans="23:23" x14ac:dyDescent="0.25">
      <c r="W447" s="1"/>
    </row>
    <row r="448" spans="23:23" x14ac:dyDescent="0.25">
      <c r="W448" s="1"/>
    </row>
    <row r="449" spans="23:23" x14ac:dyDescent="0.25">
      <c r="W449" s="1"/>
    </row>
    <row r="450" spans="23:23" x14ac:dyDescent="0.25">
      <c r="W450" s="1"/>
    </row>
    <row r="451" spans="23:23" x14ac:dyDescent="0.25">
      <c r="W451" s="1"/>
    </row>
    <row r="452" spans="23:23" x14ac:dyDescent="0.25">
      <c r="W452" s="1"/>
    </row>
    <row r="453" spans="23:23" x14ac:dyDescent="0.25">
      <c r="W453" s="1"/>
    </row>
    <row r="454" spans="23:23" x14ac:dyDescent="0.25">
      <c r="W454" s="1"/>
    </row>
    <row r="455" spans="23:23" x14ac:dyDescent="0.25">
      <c r="W455" s="1"/>
    </row>
    <row r="456" spans="23:23" x14ac:dyDescent="0.25">
      <c r="W456" s="1"/>
    </row>
    <row r="457" spans="23:23" x14ac:dyDescent="0.25">
      <c r="W457" s="1"/>
    </row>
    <row r="458" spans="23:23" x14ac:dyDescent="0.25">
      <c r="W458" s="1"/>
    </row>
    <row r="459" spans="23:23" x14ac:dyDescent="0.25">
      <c r="W459" s="1"/>
    </row>
    <row r="460" spans="23:23" x14ac:dyDescent="0.25">
      <c r="W460" s="1"/>
    </row>
    <row r="461" spans="23:23" x14ac:dyDescent="0.25">
      <c r="W461" s="1"/>
    </row>
    <row r="462" spans="23:23" x14ac:dyDescent="0.25">
      <c r="W462" s="1"/>
    </row>
    <row r="463" spans="23:23" x14ac:dyDescent="0.25">
      <c r="W463" s="1"/>
    </row>
    <row r="464" spans="23:23" x14ac:dyDescent="0.25">
      <c r="W464" s="1"/>
    </row>
    <row r="465" spans="23:23" x14ac:dyDescent="0.25">
      <c r="W465" s="1"/>
    </row>
    <row r="466" spans="23:23" x14ac:dyDescent="0.25">
      <c r="W466" s="1"/>
    </row>
    <row r="467" spans="23:23" x14ac:dyDescent="0.25">
      <c r="W467" s="1"/>
    </row>
    <row r="468" spans="23:23" x14ac:dyDescent="0.25">
      <c r="W468" s="1"/>
    </row>
    <row r="469" spans="23:23" x14ac:dyDescent="0.25">
      <c r="W469" s="1"/>
    </row>
    <row r="470" spans="23:23" x14ac:dyDescent="0.25">
      <c r="W470" s="1"/>
    </row>
    <row r="471" spans="23:23" x14ac:dyDescent="0.25">
      <c r="W471" s="1"/>
    </row>
    <row r="472" spans="23:23" x14ac:dyDescent="0.25">
      <c r="W472" s="1"/>
    </row>
    <row r="473" spans="23:23" x14ac:dyDescent="0.25">
      <c r="W473" s="1"/>
    </row>
    <row r="474" spans="23:23" x14ac:dyDescent="0.25">
      <c r="W474" s="1"/>
    </row>
    <row r="475" spans="23:23" x14ac:dyDescent="0.25">
      <c r="W475" s="1"/>
    </row>
    <row r="476" spans="23:23" x14ac:dyDescent="0.25">
      <c r="W476" s="1"/>
    </row>
    <row r="477" spans="23:23" x14ac:dyDescent="0.25">
      <c r="W477" s="1"/>
    </row>
    <row r="478" spans="23:23" x14ac:dyDescent="0.25">
      <c r="W478" s="1"/>
    </row>
    <row r="479" spans="23:23" x14ac:dyDescent="0.25">
      <c r="W479" s="1"/>
    </row>
    <row r="480" spans="23:23" x14ac:dyDescent="0.25">
      <c r="W480" s="1"/>
    </row>
    <row r="481" spans="23:23" x14ac:dyDescent="0.25">
      <c r="W481" s="1"/>
    </row>
    <row r="482" spans="23:23" x14ac:dyDescent="0.25">
      <c r="W482" s="1"/>
    </row>
    <row r="483" spans="23:23" x14ac:dyDescent="0.25">
      <c r="W483" s="1"/>
    </row>
    <row r="484" spans="23:23" x14ac:dyDescent="0.25">
      <c r="W484" s="1"/>
    </row>
    <row r="485" spans="23:23" x14ac:dyDescent="0.25">
      <c r="W485" s="1"/>
    </row>
    <row r="486" spans="23:23" x14ac:dyDescent="0.25">
      <c r="W486" s="1"/>
    </row>
    <row r="487" spans="23:23" x14ac:dyDescent="0.25">
      <c r="W487" s="1"/>
    </row>
    <row r="488" spans="23:23" x14ac:dyDescent="0.25">
      <c r="W488" s="1"/>
    </row>
    <row r="489" spans="23:23" x14ac:dyDescent="0.25">
      <c r="W489" s="1"/>
    </row>
    <row r="490" spans="23:23" x14ac:dyDescent="0.25">
      <c r="W490" s="1"/>
    </row>
    <row r="491" spans="23:23" x14ac:dyDescent="0.25">
      <c r="W491" s="1"/>
    </row>
    <row r="492" spans="23:23" x14ac:dyDescent="0.25">
      <c r="W492" s="1"/>
    </row>
    <row r="493" spans="23:23" x14ac:dyDescent="0.25">
      <c r="W493" s="1"/>
    </row>
    <row r="494" spans="23:23" x14ac:dyDescent="0.25">
      <c r="W494" s="1"/>
    </row>
    <row r="495" spans="23:23" x14ac:dyDescent="0.25">
      <c r="W495" s="1"/>
    </row>
    <row r="496" spans="23:23" x14ac:dyDescent="0.25">
      <c r="W496" s="1"/>
    </row>
    <row r="497" spans="23:23" x14ac:dyDescent="0.25">
      <c r="W497" s="1"/>
    </row>
    <row r="498" spans="23:23" x14ac:dyDescent="0.25">
      <c r="W498" s="1"/>
    </row>
    <row r="499" spans="23:23" x14ac:dyDescent="0.25">
      <c r="W499" s="1"/>
    </row>
    <row r="500" spans="23:23" x14ac:dyDescent="0.25">
      <c r="W500" s="1"/>
    </row>
    <row r="501" spans="23:23" x14ac:dyDescent="0.25">
      <c r="W501" s="1"/>
    </row>
    <row r="502" spans="23:23" x14ac:dyDescent="0.25">
      <c r="W502" s="1"/>
    </row>
    <row r="503" spans="23:23" x14ac:dyDescent="0.25">
      <c r="W503" s="1"/>
    </row>
    <row r="504" spans="23:23" x14ac:dyDescent="0.25">
      <c r="W504" s="1"/>
    </row>
    <row r="505" spans="23:23" x14ac:dyDescent="0.25">
      <c r="W505" s="1"/>
    </row>
    <row r="506" spans="23:23" x14ac:dyDescent="0.25">
      <c r="W506" s="1"/>
    </row>
    <row r="507" spans="23:23" x14ac:dyDescent="0.25">
      <c r="W507" s="1"/>
    </row>
    <row r="508" spans="23:23" x14ac:dyDescent="0.25">
      <c r="W508" s="1"/>
    </row>
    <row r="509" spans="23:23" x14ac:dyDescent="0.25">
      <c r="W509" s="1"/>
    </row>
    <row r="510" spans="23:23" x14ac:dyDescent="0.25">
      <c r="W510" s="1"/>
    </row>
    <row r="511" spans="23:23" x14ac:dyDescent="0.25">
      <c r="W511" s="1"/>
    </row>
    <row r="512" spans="23:23" x14ac:dyDescent="0.25">
      <c r="W512" s="1"/>
    </row>
    <row r="513" spans="23:23" x14ac:dyDescent="0.25">
      <c r="W513" s="1"/>
    </row>
    <row r="514" spans="23:23" x14ac:dyDescent="0.25">
      <c r="W514" s="1"/>
    </row>
    <row r="515" spans="23:23" x14ac:dyDescent="0.25">
      <c r="W515" s="1"/>
    </row>
    <row r="516" spans="23:23" x14ac:dyDescent="0.25">
      <c r="W516" s="1"/>
    </row>
    <row r="517" spans="23:23" x14ac:dyDescent="0.25">
      <c r="W517" s="1"/>
    </row>
    <row r="518" spans="23:23" x14ac:dyDescent="0.25">
      <c r="W518" s="1"/>
    </row>
    <row r="519" spans="23:23" x14ac:dyDescent="0.25">
      <c r="W519" s="1"/>
    </row>
    <row r="520" spans="23:23" x14ac:dyDescent="0.25">
      <c r="W520" s="1"/>
    </row>
    <row r="521" spans="23:23" x14ac:dyDescent="0.25">
      <c r="W521" s="1"/>
    </row>
    <row r="522" spans="23:23" x14ac:dyDescent="0.25">
      <c r="W522" s="1"/>
    </row>
    <row r="523" spans="23:23" x14ac:dyDescent="0.25">
      <c r="W523" s="1"/>
    </row>
    <row r="524" spans="23:23" x14ac:dyDescent="0.25">
      <c r="W524" s="1"/>
    </row>
    <row r="525" spans="23:23" x14ac:dyDescent="0.25">
      <c r="W525" s="1"/>
    </row>
    <row r="526" spans="23:23" x14ac:dyDescent="0.25">
      <c r="W526" s="1"/>
    </row>
    <row r="527" spans="23:23" x14ac:dyDescent="0.25">
      <c r="W527" s="1"/>
    </row>
    <row r="528" spans="23:23" x14ac:dyDescent="0.25">
      <c r="W528" s="1"/>
    </row>
    <row r="529" spans="23:23" x14ac:dyDescent="0.25">
      <c r="W529" s="1"/>
    </row>
    <row r="530" spans="23:23" x14ac:dyDescent="0.25">
      <c r="W530" s="1"/>
    </row>
    <row r="531" spans="23:23" x14ac:dyDescent="0.25">
      <c r="W531" s="1"/>
    </row>
    <row r="532" spans="23:23" x14ac:dyDescent="0.25">
      <c r="W532" s="1"/>
    </row>
    <row r="533" spans="23:23" x14ac:dyDescent="0.25">
      <c r="W533" s="1"/>
    </row>
    <row r="534" spans="23:23" x14ac:dyDescent="0.25">
      <c r="W534" s="1"/>
    </row>
    <row r="535" spans="23:23" x14ac:dyDescent="0.25">
      <c r="W535" s="1"/>
    </row>
    <row r="536" spans="23:23" x14ac:dyDescent="0.25">
      <c r="W536" s="1"/>
    </row>
    <row r="537" spans="23:23" x14ac:dyDescent="0.25">
      <c r="W537" s="1"/>
    </row>
    <row r="538" spans="23:23" x14ac:dyDescent="0.25">
      <c r="W538" s="1"/>
    </row>
    <row r="539" spans="23:23" x14ac:dyDescent="0.25">
      <c r="W539" s="1"/>
    </row>
    <row r="540" spans="23:23" x14ac:dyDescent="0.25">
      <c r="W540" s="1"/>
    </row>
    <row r="541" spans="23:23" x14ac:dyDescent="0.25">
      <c r="W541" s="1"/>
    </row>
    <row r="542" spans="23:23" x14ac:dyDescent="0.25">
      <c r="W542" s="1"/>
    </row>
    <row r="543" spans="23:23" x14ac:dyDescent="0.25">
      <c r="W543" s="1"/>
    </row>
    <row r="544" spans="23:23" x14ac:dyDescent="0.25">
      <c r="W544" s="1"/>
    </row>
    <row r="545" spans="23:23" x14ac:dyDescent="0.25">
      <c r="W545" s="1"/>
    </row>
    <row r="546" spans="23:23" x14ac:dyDescent="0.25">
      <c r="W546" s="1"/>
    </row>
    <row r="547" spans="23:23" x14ac:dyDescent="0.25">
      <c r="W547" s="1"/>
    </row>
    <row r="548" spans="23:23" x14ac:dyDescent="0.25">
      <c r="W548" s="1"/>
    </row>
    <row r="549" spans="23:23" x14ac:dyDescent="0.25">
      <c r="W549" s="1"/>
    </row>
    <row r="550" spans="23:23" x14ac:dyDescent="0.25">
      <c r="W550" s="1"/>
    </row>
    <row r="551" spans="23:23" x14ac:dyDescent="0.25">
      <c r="W551" s="1"/>
    </row>
    <row r="552" spans="23:23" x14ac:dyDescent="0.25">
      <c r="W552" s="1"/>
    </row>
    <row r="553" spans="23:23" x14ac:dyDescent="0.25">
      <c r="W553" s="1"/>
    </row>
    <row r="554" spans="23:23" x14ac:dyDescent="0.25">
      <c r="W554" s="1"/>
    </row>
    <row r="555" spans="23:23" x14ac:dyDescent="0.25">
      <c r="W555" s="1"/>
    </row>
    <row r="556" spans="23:23" x14ac:dyDescent="0.25">
      <c r="W556" s="1"/>
    </row>
    <row r="557" spans="23:23" x14ac:dyDescent="0.25">
      <c r="W557" s="1"/>
    </row>
    <row r="558" spans="23:23" x14ac:dyDescent="0.25">
      <c r="W558" s="1"/>
    </row>
    <row r="559" spans="23:23" x14ac:dyDescent="0.25">
      <c r="W559" s="1"/>
    </row>
    <row r="560" spans="23:23" x14ac:dyDescent="0.25">
      <c r="W560" s="1"/>
    </row>
    <row r="561" spans="23:23" x14ac:dyDescent="0.25">
      <c r="W561" s="1"/>
    </row>
    <row r="562" spans="23:23" x14ac:dyDescent="0.25">
      <c r="W562" s="1"/>
    </row>
    <row r="563" spans="23:23" x14ac:dyDescent="0.25">
      <c r="W563" s="1"/>
    </row>
    <row r="564" spans="23:23" x14ac:dyDescent="0.25">
      <c r="W564" s="1"/>
    </row>
    <row r="565" spans="23:23" x14ac:dyDescent="0.25">
      <c r="W565" s="1"/>
    </row>
    <row r="566" spans="23:23" x14ac:dyDescent="0.25">
      <c r="W566" s="1"/>
    </row>
    <row r="567" spans="23:23" x14ac:dyDescent="0.25">
      <c r="W567" s="1"/>
    </row>
    <row r="568" spans="23:23" x14ac:dyDescent="0.25">
      <c r="W568" s="1"/>
    </row>
    <row r="569" spans="23:23" x14ac:dyDescent="0.25">
      <c r="W569" s="1"/>
    </row>
    <row r="570" spans="23:23" x14ac:dyDescent="0.25">
      <c r="W570" s="1"/>
    </row>
    <row r="571" spans="23:23" x14ac:dyDescent="0.25">
      <c r="W571" s="1"/>
    </row>
    <row r="572" spans="23:23" x14ac:dyDescent="0.25">
      <c r="W572" s="1"/>
    </row>
    <row r="573" spans="23:23" x14ac:dyDescent="0.25">
      <c r="W573" s="1"/>
    </row>
    <row r="574" spans="23:23" x14ac:dyDescent="0.25">
      <c r="W574" s="1"/>
    </row>
    <row r="575" spans="23:23" x14ac:dyDescent="0.25">
      <c r="W575" s="1"/>
    </row>
    <row r="576" spans="23:23" x14ac:dyDescent="0.25">
      <c r="W576" s="1"/>
    </row>
    <row r="577" spans="23:23" x14ac:dyDescent="0.25">
      <c r="W577" s="1"/>
    </row>
    <row r="578" spans="23:23" x14ac:dyDescent="0.25">
      <c r="W578" s="1"/>
    </row>
    <row r="579" spans="23:23" x14ac:dyDescent="0.25">
      <c r="W579" s="1"/>
    </row>
    <row r="580" spans="23:23" x14ac:dyDescent="0.25">
      <c r="W580" s="1"/>
    </row>
    <row r="581" spans="23:23" x14ac:dyDescent="0.25">
      <c r="W581" s="1"/>
    </row>
    <row r="582" spans="23:23" x14ac:dyDescent="0.25">
      <c r="W582" s="1"/>
    </row>
    <row r="583" spans="23:23" x14ac:dyDescent="0.25">
      <c r="W583" s="1"/>
    </row>
    <row r="584" spans="23:23" x14ac:dyDescent="0.25">
      <c r="W584" s="1"/>
    </row>
    <row r="585" spans="23:23" x14ac:dyDescent="0.25">
      <c r="W585" s="1"/>
    </row>
    <row r="586" spans="23:23" x14ac:dyDescent="0.25">
      <c r="W586" s="1"/>
    </row>
    <row r="587" spans="23:23" x14ac:dyDescent="0.25">
      <c r="W587" s="1"/>
    </row>
    <row r="588" spans="23:23" x14ac:dyDescent="0.25">
      <c r="W588" s="1"/>
    </row>
    <row r="589" spans="23:23" x14ac:dyDescent="0.25">
      <c r="W589" s="1"/>
    </row>
    <row r="590" spans="23:23" x14ac:dyDescent="0.25">
      <c r="W590" s="1"/>
    </row>
    <row r="591" spans="23:23" x14ac:dyDescent="0.25">
      <c r="W591" s="1"/>
    </row>
    <row r="592" spans="23:23" x14ac:dyDescent="0.25">
      <c r="W592" s="1"/>
    </row>
    <row r="593" spans="23:23" x14ac:dyDescent="0.25">
      <c r="W593" s="1"/>
    </row>
    <row r="594" spans="23:23" x14ac:dyDescent="0.25">
      <c r="W594" s="1"/>
    </row>
    <row r="595" spans="23:23" x14ac:dyDescent="0.25">
      <c r="W595" s="1"/>
    </row>
    <row r="596" spans="23:23" x14ac:dyDescent="0.25">
      <c r="W596" s="1"/>
    </row>
    <row r="597" spans="23:23" x14ac:dyDescent="0.25">
      <c r="W597" s="1"/>
    </row>
    <row r="598" spans="23:23" x14ac:dyDescent="0.25">
      <c r="W598" s="1"/>
    </row>
    <row r="599" spans="23:23" x14ac:dyDescent="0.25">
      <c r="W599" s="1"/>
    </row>
    <row r="600" spans="23:23" x14ac:dyDescent="0.25">
      <c r="W600" s="1"/>
    </row>
    <row r="601" spans="23:23" x14ac:dyDescent="0.25">
      <c r="W601" s="1"/>
    </row>
    <row r="602" spans="23:23" x14ac:dyDescent="0.25">
      <c r="W602" s="1"/>
    </row>
    <row r="603" spans="23:23" x14ac:dyDescent="0.25">
      <c r="W603" s="1"/>
    </row>
    <row r="604" spans="23:23" x14ac:dyDescent="0.25">
      <c r="W604" s="1"/>
    </row>
    <row r="605" spans="23:23" x14ac:dyDescent="0.25">
      <c r="W605" s="1"/>
    </row>
    <row r="606" spans="23:23" x14ac:dyDescent="0.25">
      <c r="W606" s="1"/>
    </row>
    <row r="607" spans="23:23" x14ac:dyDescent="0.25">
      <c r="W607" s="1"/>
    </row>
    <row r="608" spans="23:23" x14ac:dyDescent="0.25">
      <c r="W608" s="1"/>
    </row>
    <row r="609" spans="23:23" x14ac:dyDescent="0.25">
      <c r="W609" s="1"/>
    </row>
    <row r="610" spans="23:23" x14ac:dyDescent="0.25">
      <c r="W610" s="1"/>
    </row>
    <row r="611" spans="23:23" x14ac:dyDescent="0.25">
      <c r="W611" s="1"/>
    </row>
    <row r="612" spans="23:23" x14ac:dyDescent="0.25">
      <c r="W612" s="1"/>
    </row>
    <row r="613" spans="23:23" x14ac:dyDescent="0.25">
      <c r="W613" s="1"/>
    </row>
    <row r="614" spans="23:23" x14ac:dyDescent="0.25">
      <c r="W614" s="1"/>
    </row>
    <row r="615" spans="23:23" x14ac:dyDescent="0.25">
      <c r="W615" s="1"/>
    </row>
    <row r="616" spans="23:23" x14ac:dyDescent="0.25">
      <c r="W616" s="1"/>
    </row>
    <row r="617" spans="23:23" x14ac:dyDescent="0.25">
      <c r="W617" s="1"/>
    </row>
    <row r="618" spans="23:23" x14ac:dyDescent="0.25">
      <c r="W618" s="1"/>
    </row>
    <row r="619" spans="23:23" x14ac:dyDescent="0.25">
      <c r="W619" s="1"/>
    </row>
    <row r="620" spans="23:23" x14ac:dyDescent="0.25">
      <c r="W620" s="1"/>
    </row>
    <row r="621" spans="23:23" x14ac:dyDescent="0.25">
      <c r="W621" s="1"/>
    </row>
    <row r="622" spans="23:23" x14ac:dyDescent="0.25">
      <c r="W622" s="1"/>
    </row>
    <row r="623" spans="23:23" x14ac:dyDescent="0.25">
      <c r="W623" s="1"/>
    </row>
    <row r="624" spans="23:23" x14ac:dyDescent="0.25">
      <c r="W624" s="1"/>
    </row>
    <row r="625" spans="23:23" x14ac:dyDescent="0.25">
      <c r="W625" s="1"/>
    </row>
    <row r="626" spans="23:23" x14ac:dyDescent="0.25">
      <c r="W626" s="1"/>
    </row>
    <row r="627" spans="23:23" x14ac:dyDescent="0.25">
      <c r="W627" s="1"/>
    </row>
    <row r="628" spans="23:23" x14ac:dyDescent="0.25">
      <c r="W628" s="1"/>
    </row>
    <row r="629" spans="23:23" x14ac:dyDescent="0.25">
      <c r="W629" s="1"/>
    </row>
    <row r="630" spans="23:23" x14ac:dyDescent="0.25">
      <c r="W630" s="1"/>
    </row>
    <row r="631" spans="23:23" x14ac:dyDescent="0.25">
      <c r="W631" s="1"/>
    </row>
    <row r="632" spans="23:23" x14ac:dyDescent="0.25">
      <c r="W632" s="1"/>
    </row>
    <row r="633" spans="23:23" x14ac:dyDescent="0.25">
      <c r="W633" s="1"/>
    </row>
    <row r="634" spans="23:23" x14ac:dyDescent="0.25">
      <c r="W634" s="1"/>
    </row>
    <row r="635" spans="23:23" x14ac:dyDescent="0.25">
      <c r="W635" s="1"/>
    </row>
    <row r="636" spans="23:23" x14ac:dyDescent="0.25">
      <c r="W636" s="1"/>
    </row>
    <row r="637" spans="23:23" x14ac:dyDescent="0.25">
      <c r="W637" s="1"/>
    </row>
    <row r="638" spans="23:23" x14ac:dyDescent="0.25">
      <c r="W638" s="1"/>
    </row>
    <row r="639" spans="23:23" x14ac:dyDescent="0.25">
      <c r="W639" s="1"/>
    </row>
    <row r="640" spans="23:23" x14ac:dyDescent="0.25">
      <c r="W640" s="1"/>
    </row>
    <row r="641" spans="23:23" x14ac:dyDescent="0.25">
      <c r="W641" s="1"/>
    </row>
    <row r="642" spans="23:23" x14ac:dyDescent="0.25">
      <c r="W642" s="1"/>
    </row>
    <row r="643" spans="23:23" x14ac:dyDescent="0.25">
      <c r="W643" s="1"/>
    </row>
    <row r="644" spans="23:23" x14ac:dyDescent="0.25">
      <c r="W644" s="1"/>
    </row>
    <row r="645" spans="23:23" x14ac:dyDescent="0.25">
      <c r="W645" s="1"/>
    </row>
    <row r="646" spans="23:23" x14ac:dyDescent="0.25">
      <c r="W646" s="1"/>
    </row>
    <row r="647" spans="23:23" x14ac:dyDescent="0.25">
      <c r="W647" s="1"/>
    </row>
    <row r="648" spans="23:23" x14ac:dyDescent="0.25">
      <c r="W648" s="1"/>
    </row>
    <row r="649" spans="23:23" x14ac:dyDescent="0.25">
      <c r="W649" s="1"/>
    </row>
    <row r="650" spans="23:23" x14ac:dyDescent="0.25">
      <c r="W650" s="1"/>
    </row>
    <row r="651" spans="23:23" x14ac:dyDescent="0.25">
      <c r="W651" s="1"/>
    </row>
    <row r="652" spans="23:23" x14ac:dyDescent="0.25">
      <c r="W652" s="1"/>
    </row>
    <row r="653" spans="23:23" x14ac:dyDescent="0.25">
      <c r="W653" s="1"/>
    </row>
    <row r="654" spans="23:23" x14ac:dyDescent="0.25">
      <c r="W654" s="1"/>
    </row>
    <row r="655" spans="23:23" x14ac:dyDescent="0.25">
      <c r="W655" s="1"/>
    </row>
    <row r="656" spans="23:23" x14ac:dyDescent="0.25">
      <c r="W656" s="1"/>
    </row>
    <row r="657" spans="23:23" x14ac:dyDescent="0.25">
      <c r="W657" s="1"/>
    </row>
    <row r="658" spans="23:23" x14ac:dyDescent="0.25">
      <c r="W658" s="1"/>
    </row>
    <row r="659" spans="23:23" x14ac:dyDescent="0.25">
      <c r="W659" s="1"/>
    </row>
    <row r="660" spans="23:23" x14ac:dyDescent="0.25">
      <c r="W660" s="1"/>
    </row>
    <row r="661" spans="23:23" x14ac:dyDescent="0.25">
      <c r="W661" s="1"/>
    </row>
    <row r="662" spans="23:23" x14ac:dyDescent="0.25">
      <c r="W662" s="1"/>
    </row>
    <row r="663" spans="23:23" x14ac:dyDescent="0.25">
      <c r="W663" s="1"/>
    </row>
    <row r="664" spans="23:23" x14ac:dyDescent="0.25">
      <c r="W664" s="1"/>
    </row>
    <row r="665" spans="23:23" x14ac:dyDescent="0.25">
      <c r="W665" s="1"/>
    </row>
    <row r="666" spans="23:23" x14ac:dyDescent="0.25">
      <c r="W666" s="1"/>
    </row>
    <row r="667" spans="23:23" x14ac:dyDescent="0.25">
      <c r="W667" s="1"/>
    </row>
    <row r="668" spans="23:23" x14ac:dyDescent="0.25">
      <c r="W668" s="1"/>
    </row>
    <row r="669" spans="23:23" x14ac:dyDescent="0.25">
      <c r="W669" s="1"/>
    </row>
    <row r="670" spans="23:23" x14ac:dyDescent="0.25">
      <c r="W670" s="1"/>
    </row>
    <row r="671" spans="23:23" x14ac:dyDescent="0.25">
      <c r="W671" s="1"/>
    </row>
    <row r="672" spans="23:23" x14ac:dyDescent="0.25">
      <c r="W672" s="1"/>
    </row>
    <row r="673" spans="23:23" x14ac:dyDescent="0.25">
      <c r="W673" s="1"/>
    </row>
    <row r="674" spans="23:23" x14ac:dyDescent="0.25">
      <c r="W674" s="1"/>
    </row>
    <row r="675" spans="23:23" x14ac:dyDescent="0.25">
      <c r="W675" s="1"/>
    </row>
    <row r="676" spans="23:23" x14ac:dyDescent="0.25">
      <c r="W676" s="1"/>
    </row>
    <row r="677" spans="23:23" x14ac:dyDescent="0.25">
      <c r="W677" s="1"/>
    </row>
    <row r="678" spans="23:23" x14ac:dyDescent="0.25">
      <c r="W678" s="1"/>
    </row>
    <row r="679" spans="23:23" x14ac:dyDescent="0.25">
      <c r="W679" s="1"/>
    </row>
    <row r="680" spans="23:23" x14ac:dyDescent="0.25">
      <c r="W680" s="1"/>
    </row>
    <row r="681" spans="23:23" x14ac:dyDescent="0.25">
      <c r="W681" s="1"/>
    </row>
    <row r="682" spans="23:23" x14ac:dyDescent="0.25">
      <c r="W682" s="1"/>
    </row>
    <row r="683" spans="23:23" x14ac:dyDescent="0.25">
      <c r="W683" s="1"/>
    </row>
    <row r="684" spans="23:23" x14ac:dyDescent="0.25">
      <c r="W684" s="1"/>
    </row>
    <row r="685" spans="23:23" x14ac:dyDescent="0.25">
      <c r="W685" s="1"/>
    </row>
    <row r="686" spans="23:23" x14ac:dyDescent="0.25">
      <c r="W686" s="1"/>
    </row>
    <row r="687" spans="23:23" x14ac:dyDescent="0.25">
      <c r="W687" s="1"/>
    </row>
    <row r="688" spans="23:23" x14ac:dyDescent="0.25">
      <c r="W688" s="1"/>
    </row>
    <row r="689" spans="23:23" x14ac:dyDescent="0.25">
      <c r="W689" s="1"/>
    </row>
    <row r="690" spans="23:23" x14ac:dyDescent="0.25">
      <c r="W690" s="1"/>
    </row>
    <row r="691" spans="23:23" x14ac:dyDescent="0.25">
      <c r="W691" s="1"/>
    </row>
    <row r="692" spans="23:23" x14ac:dyDescent="0.25">
      <c r="W692" s="1"/>
    </row>
    <row r="693" spans="23:23" x14ac:dyDescent="0.25">
      <c r="W693" s="1"/>
    </row>
    <row r="694" spans="23:23" x14ac:dyDescent="0.25">
      <c r="W694" s="1"/>
    </row>
    <row r="695" spans="23:23" x14ac:dyDescent="0.25">
      <c r="W695" s="1"/>
    </row>
    <row r="696" spans="23:23" x14ac:dyDescent="0.25">
      <c r="W696" s="1"/>
    </row>
    <row r="697" spans="23:23" x14ac:dyDescent="0.25">
      <c r="W697" s="1"/>
    </row>
    <row r="698" spans="23:23" x14ac:dyDescent="0.25">
      <c r="W698" s="1"/>
    </row>
    <row r="699" spans="23:23" x14ac:dyDescent="0.25">
      <c r="W699" s="1"/>
    </row>
    <row r="700" spans="23:23" x14ac:dyDescent="0.25">
      <c r="W700" s="1"/>
    </row>
    <row r="701" spans="23:23" x14ac:dyDescent="0.25">
      <c r="W701" s="1"/>
    </row>
    <row r="702" spans="23:23" x14ac:dyDescent="0.25">
      <c r="W702" s="1"/>
    </row>
    <row r="703" spans="23:23" x14ac:dyDescent="0.25">
      <c r="W703" s="1"/>
    </row>
    <row r="704" spans="23:23" x14ac:dyDescent="0.25">
      <c r="W704" s="1"/>
    </row>
    <row r="705" spans="23:23" x14ac:dyDescent="0.25">
      <c r="W705" s="1"/>
    </row>
    <row r="706" spans="23:23" x14ac:dyDescent="0.25">
      <c r="W706" s="1"/>
    </row>
    <row r="707" spans="23:23" x14ac:dyDescent="0.25">
      <c r="W707" s="1"/>
    </row>
    <row r="708" spans="23:23" x14ac:dyDescent="0.25">
      <c r="W708" s="1"/>
    </row>
    <row r="709" spans="23:23" x14ac:dyDescent="0.25">
      <c r="W709" s="1"/>
    </row>
    <row r="710" spans="23:23" x14ac:dyDescent="0.25">
      <c r="W710" s="1"/>
    </row>
    <row r="711" spans="23:23" x14ac:dyDescent="0.25">
      <c r="W711" s="1"/>
    </row>
    <row r="712" spans="23:23" x14ac:dyDescent="0.25">
      <c r="W712" s="1"/>
    </row>
    <row r="713" spans="23:23" x14ac:dyDescent="0.25">
      <c r="W713" s="1"/>
    </row>
    <row r="714" spans="23:23" x14ac:dyDescent="0.25">
      <c r="W714" s="1"/>
    </row>
    <row r="715" spans="23:23" x14ac:dyDescent="0.25">
      <c r="W715" s="1"/>
    </row>
    <row r="716" spans="23:23" x14ac:dyDescent="0.25">
      <c r="W716" s="1"/>
    </row>
    <row r="717" spans="23:23" x14ac:dyDescent="0.25">
      <c r="W717" s="1"/>
    </row>
    <row r="718" spans="23:23" x14ac:dyDescent="0.25">
      <c r="W718" s="1"/>
    </row>
    <row r="719" spans="23:23" x14ac:dyDescent="0.25">
      <c r="W719" s="1"/>
    </row>
    <row r="720" spans="23:23" x14ac:dyDescent="0.25">
      <c r="W720" s="1"/>
    </row>
    <row r="721" spans="23:23" x14ac:dyDescent="0.25">
      <c r="W721" s="1"/>
    </row>
    <row r="722" spans="23:23" x14ac:dyDescent="0.25">
      <c r="W722" s="1"/>
    </row>
    <row r="723" spans="23:23" x14ac:dyDescent="0.25">
      <c r="W723" s="1"/>
    </row>
    <row r="724" spans="23:23" x14ac:dyDescent="0.25">
      <c r="W724" s="1"/>
    </row>
    <row r="725" spans="23:23" x14ac:dyDescent="0.25">
      <c r="W725" s="1"/>
    </row>
    <row r="726" spans="23:23" x14ac:dyDescent="0.25">
      <c r="W726" s="1"/>
    </row>
    <row r="727" spans="23:23" x14ac:dyDescent="0.25">
      <c r="W727" s="1"/>
    </row>
    <row r="728" spans="23:23" x14ac:dyDescent="0.25">
      <c r="W728" s="1"/>
    </row>
    <row r="729" spans="23:23" x14ac:dyDescent="0.25">
      <c r="W729" s="1"/>
    </row>
    <row r="730" spans="23:23" x14ac:dyDescent="0.25">
      <c r="W730" s="1"/>
    </row>
    <row r="731" spans="23:23" x14ac:dyDescent="0.25">
      <c r="W731" s="1"/>
    </row>
    <row r="732" spans="23:23" x14ac:dyDescent="0.25">
      <c r="W732" s="1"/>
    </row>
    <row r="733" spans="23:23" x14ac:dyDescent="0.25">
      <c r="W733" s="1"/>
    </row>
    <row r="734" spans="23:23" x14ac:dyDescent="0.25">
      <c r="W734" s="1"/>
    </row>
    <row r="735" spans="23:23" x14ac:dyDescent="0.25">
      <c r="W735" s="1"/>
    </row>
    <row r="736" spans="23:23" x14ac:dyDescent="0.25">
      <c r="W736" s="1"/>
    </row>
    <row r="737" spans="23:23" x14ac:dyDescent="0.25">
      <c r="W737" s="1"/>
    </row>
    <row r="738" spans="23:23" x14ac:dyDescent="0.25">
      <c r="W738" s="1"/>
    </row>
    <row r="739" spans="23:23" x14ac:dyDescent="0.25">
      <c r="W739" s="1"/>
    </row>
    <row r="740" spans="23:23" x14ac:dyDescent="0.25">
      <c r="W740" s="1"/>
    </row>
    <row r="741" spans="23:23" x14ac:dyDescent="0.25">
      <c r="W741" s="1"/>
    </row>
    <row r="742" spans="23:23" x14ac:dyDescent="0.25">
      <c r="W742" s="1"/>
    </row>
    <row r="743" spans="23:23" x14ac:dyDescent="0.25">
      <c r="W743" s="1"/>
    </row>
    <row r="744" spans="23:23" x14ac:dyDescent="0.25">
      <c r="W744" s="1"/>
    </row>
    <row r="745" spans="23:23" x14ac:dyDescent="0.25">
      <c r="W745" s="1"/>
    </row>
    <row r="746" spans="23:23" x14ac:dyDescent="0.25">
      <c r="W746" s="1"/>
    </row>
    <row r="747" spans="23:23" x14ac:dyDescent="0.25">
      <c r="W747" s="1"/>
    </row>
    <row r="748" spans="23:23" x14ac:dyDescent="0.25">
      <c r="W748" s="1"/>
    </row>
    <row r="749" spans="23:23" x14ac:dyDescent="0.25">
      <c r="W749" s="1"/>
    </row>
    <row r="750" spans="23:23" x14ac:dyDescent="0.25">
      <c r="W750" s="1"/>
    </row>
    <row r="751" spans="23:23" x14ac:dyDescent="0.25">
      <c r="W751" s="1"/>
    </row>
    <row r="752" spans="23:23" x14ac:dyDescent="0.25">
      <c r="W752" s="1"/>
    </row>
    <row r="753" spans="23:23" x14ac:dyDescent="0.25">
      <c r="W753" s="1"/>
    </row>
    <row r="754" spans="23:23" x14ac:dyDescent="0.25">
      <c r="W754" s="1"/>
    </row>
    <row r="755" spans="23:23" x14ac:dyDescent="0.25">
      <c r="W755" s="1"/>
    </row>
    <row r="756" spans="23:23" x14ac:dyDescent="0.25">
      <c r="W756" s="1"/>
    </row>
    <row r="757" spans="23:23" x14ac:dyDescent="0.25">
      <c r="W757" s="1"/>
    </row>
    <row r="758" spans="23:23" x14ac:dyDescent="0.25">
      <c r="W758" s="1"/>
    </row>
    <row r="759" spans="23:23" x14ac:dyDescent="0.25">
      <c r="W759" s="1"/>
    </row>
    <row r="760" spans="23:23" x14ac:dyDescent="0.25">
      <c r="W760" s="1"/>
    </row>
    <row r="761" spans="23:23" x14ac:dyDescent="0.25">
      <c r="W761" s="1"/>
    </row>
    <row r="762" spans="23:23" x14ac:dyDescent="0.25">
      <c r="W762" s="1"/>
    </row>
    <row r="763" spans="23:23" x14ac:dyDescent="0.25">
      <c r="W763" s="1"/>
    </row>
    <row r="764" spans="23:23" x14ac:dyDescent="0.25">
      <c r="W764" s="1"/>
    </row>
    <row r="765" spans="23:23" x14ac:dyDescent="0.25">
      <c r="W765" s="1"/>
    </row>
    <row r="766" spans="23:23" x14ac:dyDescent="0.25">
      <c r="W766" s="1"/>
    </row>
    <row r="767" spans="23:23" x14ac:dyDescent="0.25">
      <c r="W767" s="1"/>
    </row>
    <row r="768" spans="23:23" x14ac:dyDescent="0.25">
      <c r="W768" s="1"/>
    </row>
    <row r="769" spans="23:23" x14ac:dyDescent="0.25">
      <c r="W769" s="1"/>
    </row>
    <row r="770" spans="23:23" x14ac:dyDescent="0.25">
      <c r="W770" s="1"/>
    </row>
    <row r="771" spans="23:23" x14ac:dyDescent="0.25">
      <c r="W771" s="1"/>
    </row>
    <row r="772" spans="23:23" x14ac:dyDescent="0.25">
      <c r="W772" s="1"/>
    </row>
    <row r="773" spans="23:23" x14ac:dyDescent="0.25">
      <c r="W773" s="1"/>
    </row>
    <row r="774" spans="23:23" x14ac:dyDescent="0.25">
      <c r="W774" s="1"/>
    </row>
    <row r="775" spans="23:23" x14ac:dyDescent="0.25">
      <c r="W775" s="1"/>
    </row>
    <row r="776" spans="23:23" x14ac:dyDescent="0.25">
      <c r="W776" s="1"/>
    </row>
    <row r="777" spans="23:23" x14ac:dyDescent="0.25">
      <c r="W777" s="1"/>
    </row>
    <row r="778" spans="23:23" x14ac:dyDescent="0.25">
      <c r="W778" s="1"/>
    </row>
    <row r="779" spans="23:23" x14ac:dyDescent="0.25">
      <c r="W779" s="1"/>
    </row>
    <row r="780" spans="23:23" x14ac:dyDescent="0.25">
      <c r="W780" s="1"/>
    </row>
    <row r="781" spans="23:23" x14ac:dyDescent="0.25">
      <c r="W781" s="1"/>
    </row>
    <row r="782" spans="23:23" x14ac:dyDescent="0.25">
      <c r="W782" s="1"/>
    </row>
    <row r="783" spans="23:23" x14ac:dyDescent="0.25">
      <c r="W783" s="1"/>
    </row>
    <row r="784" spans="23:23" x14ac:dyDescent="0.25">
      <c r="W784" s="1"/>
    </row>
    <row r="785" spans="23:23" x14ac:dyDescent="0.25">
      <c r="W785" s="1"/>
    </row>
    <row r="786" spans="23:23" x14ac:dyDescent="0.25">
      <c r="W786" s="1"/>
    </row>
    <row r="787" spans="23:23" x14ac:dyDescent="0.25">
      <c r="W787" s="1"/>
    </row>
    <row r="788" spans="23:23" x14ac:dyDescent="0.25">
      <c r="W788" s="1"/>
    </row>
    <row r="789" spans="23:23" x14ac:dyDescent="0.25">
      <c r="W789" s="1"/>
    </row>
    <row r="790" spans="23:23" x14ac:dyDescent="0.25">
      <c r="W790" s="1"/>
    </row>
    <row r="791" spans="23:23" x14ac:dyDescent="0.25">
      <c r="W791" s="1"/>
    </row>
    <row r="792" spans="23:23" x14ac:dyDescent="0.25">
      <c r="W792" s="1"/>
    </row>
    <row r="793" spans="23:23" x14ac:dyDescent="0.25">
      <c r="W793" s="1"/>
    </row>
    <row r="794" spans="23:23" x14ac:dyDescent="0.25">
      <c r="W794" s="1"/>
    </row>
    <row r="795" spans="23:23" x14ac:dyDescent="0.25">
      <c r="W795" s="1"/>
    </row>
    <row r="796" spans="23:23" x14ac:dyDescent="0.25">
      <c r="W796" s="1"/>
    </row>
    <row r="797" spans="23:23" x14ac:dyDescent="0.25">
      <c r="W797" s="1"/>
    </row>
    <row r="798" spans="23:23" x14ac:dyDescent="0.25">
      <c r="W798" s="1"/>
    </row>
    <row r="799" spans="23:23" x14ac:dyDescent="0.25">
      <c r="W799" s="1"/>
    </row>
    <row r="800" spans="23:23" x14ac:dyDescent="0.25">
      <c r="W800" s="1"/>
    </row>
    <row r="801" spans="23:23" x14ac:dyDescent="0.25">
      <c r="W801" s="1"/>
    </row>
    <row r="802" spans="23:23" x14ac:dyDescent="0.25">
      <c r="W802" s="1"/>
    </row>
    <row r="803" spans="23:23" x14ac:dyDescent="0.25">
      <c r="W803" s="1"/>
    </row>
    <row r="804" spans="23:23" x14ac:dyDescent="0.25">
      <c r="W804" s="1"/>
    </row>
    <row r="805" spans="23:23" x14ac:dyDescent="0.25">
      <c r="W805" s="1"/>
    </row>
    <row r="806" spans="23:23" x14ac:dyDescent="0.25">
      <c r="W806" s="1"/>
    </row>
    <row r="807" spans="23:23" x14ac:dyDescent="0.25">
      <c r="W807" s="1"/>
    </row>
    <row r="808" spans="23:23" x14ac:dyDescent="0.25">
      <c r="W808" s="1"/>
    </row>
    <row r="809" spans="23:23" x14ac:dyDescent="0.25">
      <c r="W809" s="1"/>
    </row>
    <row r="810" spans="23:23" x14ac:dyDescent="0.25">
      <c r="W810" s="1"/>
    </row>
    <row r="811" spans="23:23" x14ac:dyDescent="0.25">
      <c r="W811" s="1"/>
    </row>
    <row r="812" spans="23:23" x14ac:dyDescent="0.25">
      <c r="W812" s="1"/>
    </row>
    <row r="813" spans="23:23" x14ac:dyDescent="0.25">
      <c r="W813" s="1"/>
    </row>
    <row r="814" spans="23:23" x14ac:dyDescent="0.25">
      <c r="W814" s="1"/>
    </row>
    <row r="815" spans="23:23" x14ac:dyDescent="0.25">
      <c r="W815" s="1"/>
    </row>
    <row r="816" spans="23:23" x14ac:dyDescent="0.25">
      <c r="W816" s="1"/>
    </row>
    <row r="817" spans="23:23" x14ac:dyDescent="0.25">
      <c r="W817" s="1"/>
    </row>
    <row r="818" spans="23:23" x14ac:dyDescent="0.25">
      <c r="W818" s="1"/>
    </row>
    <row r="819" spans="23:23" x14ac:dyDescent="0.25">
      <c r="W819" s="1"/>
    </row>
    <row r="820" spans="23:23" x14ac:dyDescent="0.25">
      <c r="W820" s="1"/>
    </row>
    <row r="821" spans="23:23" x14ac:dyDescent="0.25">
      <c r="W821" s="1"/>
    </row>
    <row r="822" spans="23:23" x14ac:dyDescent="0.25">
      <c r="W822" s="1"/>
    </row>
    <row r="823" spans="23:23" x14ac:dyDescent="0.25">
      <c r="W823" s="1"/>
    </row>
    <row r="824" spans="23:23" x14ac:dyDescent="0.25">
      <c r="W824" s="1"/>
    </row>
    <row r="825" spans="23:23" x14ac:dyDescent="0.25">
      <c r="W825" s="1"/>
    </row>
    <row r="826" spans="23:23" x14ac:dyDescent="0.25">
      <c r="W826" s="1"/>
    </row>
    <row r="827" spans="23:23" x14ac:dyDescent="0.25">
      <c r="W827" s="1"/>
    </row>
    <row r="828" spans="23:23" x14ac:dyDescent="0.25">
      <c r="W828" s="1"/>
    </row>
    <row r="829" spans="23:23" x14ac:dyDescent="0.25">
      <c r="W829" s="1"/>
    </row>
    <row r="830" spans="23:23" x14ac:dyDescent="0.25">
      <c r="W830" s="1"/>
    </row>
    <row r="831" spans="23:23" x14ac:dyDescent="0.25">
      <c r="W831" s="1"/>
    </row>
    <row r="832" spans="23:23" x14ac:dyDescent="0.25">
      <c r="W832" s="1"/>
    </row>
    <row r="833" spans="23:23" x14ac:dyDescent="0.25">
      <c r="W833" s="1"/>
    </row>
    <row r="834" spans="23:23" x14ac:dyDescent="0.25">
      <c r="W834" s="1"/>
    </row>
    <row r="835" spans="23:23" x14ac:dyDescent="0.25">
      <c r="W835" s="1"/>
    </row>
    <row r="836" spans="23:23" x14ac:dyDescent="0.25">
      <c r="W836" s="1"/>
    </row>
    <row r="837" spans="23:23" x14ac:dyDescent="0.25">
      <c r="W837" s="1"/>
    </row>
    <row r="838" spans="23:23" x14ac:dyDescent="0.25">
      <c r="W838" s="1"/>
    </row>
    <row r="839" spans="23:23" x14ac:dyDescent="0.25">
      <c r="W839" s="1"/>
    </row>
    <row r="840" spans="23:23" x14ac:dyDescent="0.25">
      <c r="W840" s="1"/>
    </row>
    <row r="841" spans="23:23" x14ac:dyDescent="0.25">
      <c r="W841" s="1"/>
    </row>
    <row r="842" spans="23:23" x14ac:dyDescent="0.25">
      <c r="W842" s="1"/>
    </row>
    <row r="843" spans="23:23" x14ac:dyDescent="0.25">
      <c r="W843" s="1"/>
    </row>
    <row r="844" spans="23:23" x14ac:dyDescent="0.25">
      <c r="W844" s="1"/>
    </row>
    <row r="845" spans="23:23" x14ac:dyDescent="0.25">
      <c r="W845" s="1"/>
    </row>
    <row r="846" spans="23:23" x14ac:dyDescent="0.25">
      <c r="W846" s="1"/>
    </row>
    <row r="847" spans="23:23" x14ac:dyDescent="0.25">
      <c r="W847" s="1"/>
    </row>
    <row r="848" spans="23:23" x14ac:dyDescent="0.25">
      <c r="W848" s="1"/>
    </row>
    <row r="849" spans="23:23" x14ac:dyDescent="0.25">
      <c r="W849" s="1"/>
    </row>
    <row r="850" spans="23:23" x14ac:dyDescent="0.25">
      <c r="W850" s="1"/>
    </row>
    <row r="851" spans="23:23" x14ac:dyDescent="0.25">
      <c r="W851" s="1"/>
    </row>
    <row r="852" spans="23:23" x14ac:dyDescent="0.25">
      <c r="W852" s="1"/>
    </row>
    <row r="853" spans="23:23" x14ac:dyDescent="0.25">
      <c r="W853" s="1"/>
    </row>
    <row r="854" spans="23:23" x14ac:dyDescent="0.25">
      <c r="W854" s="1"/>
    </row>
    <row r="855" spans="23:23" x14ac:dyDescent="0.25">
      <c r="W855" s="1"/>
    </row>
    <row r="856" spans="23:23" x14ac:dyDescent="0.25">
      <c r="W856" s="1"/>
    </row>
    <row r="857" spans="23:23" x14ac:dyDescent="0.25">
      <c r="W857" s="1"/>
    </row>
    <row r="858" spans="23:23" x14ac:dyDescent="0.25">
      <c r="W858" s="1"/>
    </row>
    <row r="859" spans="23:23" x14ac:dyDescent="0.25">
      <c r="W859" s="1"/>
    </row>
    <row r="860" spans="23:23" x14ac:dyDescent="0.25">
      <c r="W860" s="1"/>
    </row>
    <row r="861" spans="23:23" x14ac:dyDescent="0.25">
      <c r="W861" s="1"/>
    </row>
    <row r="862" spans="23:23" x14ac:dyDescent="0.25">
      <c r="W862" s="1"/>
    </row>
    <row r="863" spans="23:23" x14ac:dyDescent="0.25">
      <c r="W863" s="1"/>
    </row>
    <row r="864" spans="23:23" x14ac:dyDescent="0.25">
      <c r="W864" s="1"/>
    </row>
    <row r="865" spans="23:23" x14ac:dyDescent="0.25">
      <c r="W865" s="1"/>
    </row>
    <row r="866" spans="23:23" x14ac:dyDescent="0.25">
      <c r="W866" s="1"/>
    </row>
    <row r="867" spans="23:23" x14ac:dyDescent="0.25">
      <c r="W867" s="1"/>
    </row>
    <row r="868" spans="23:23" x14ac:dyDescent="0.25">
      <c r="W868" s="1"/>
    </row>
    <row r="869" spans="23:23" x14ac:dyDescent="0.25">
      <c r="W869" s="1"/>
    </row>
    <row r="870" spans="23:23" x14ac:dyDescent="0.25">
      <c r="W870" s="1"/>
    </row>
    <row r="871" spans="23:23" x14ac:dyDescent="0.25">
      <c r="W871" s="1"/>
    </row>
    <row r="872" spans="23:23" x14ac:dyDescent="0.25">
      <c r="W872" s="1"/>
    </row>
    <row r="873" spans="23:23" x14ac:dyDescent="0.25">
      <c r="W873" s="1"/>
    </row>
    <row r="874" spans="23:23" x14ac:dyDescent="0.25">
      <c r="W874" s="1"/>
    </row>
    <row r="875" spans="23:23" x14ac:dyDescent="0.25">
      <c r="W875" s="1"/>
    </row>
    <row r="876" spans="23:23" x14ac:dyDescent="0.25">
      <c r="W876" s="1"/>
    </row>
    <row r="877" spans="23:23" x14ac:dyDescent="0.25">
      <c r="W877" s="1"/>
    </row>
    <row r="878" spans="23:23" x14ac:dyDescent="0.25">
      <c r="W878" s="1"/>
    </row>
    <row r="879" spans="23:23" x14ac:dyDescent="0.25">
      <c r="W879" s="1"/>
    </row>
    <row r="880" spans="23:23" x14ac:dyDescent="0.25">
      <c r="W880" s="1"/>
    </row>
    <row r="881" spans="23:23" x14ac:dyDescent="0.25">
      <c r="W881" s="1"/>
    </row>
    <row r="882" spans="23:23" x14ac:dyDescent="0.25">
      <c r="W882" s="1"/>
    </row>
    <row r="883" spans="23:23" x14ac:dyDescent="0.25">
      <c r="W883" s="1"/>
    </row>
    <row r="884" spans="23:23" x14ac:dyDescent="0.25">
      <c r="W884" s="1"/>
    </row>
    <row r="885" spans="23:23" x14ac:dyDescent="0.25">
      <c r="W885" s="1"/>
    </row>
    <row r="886" spans="23:23" x14ac:dyDescent="0.25">
      <c r="W886" s="1"/>
    </row>
    <row r="887" spans="23:23" x14ac:dyDescent="0.25">
      <c r="W887" s="1"/>
    </row>
    <row r="888" spans="23:23" x14ac:dyDescent="0.25">
      <c r="W888" s="1"/>
    </row>
    <row r="889" spans="23:23" x14ac:dyDescent="0.25">
      <c r="W889" s="1"/>
    </row>
    <row r="890" spans="23:23" x14ac:dyDescent="0.25">
      <c r="W890" s="1"/>
    </row>
    <row r="891" spans="23:23" x14ac:dyDescent="0.25">
      <c r="W891" s="1"/>
    </row>
    <row r="892" spans="23:23" x14ac:dyDescent="0.25">
      <c r="W892" s="1"/>
    </row>
    <row r="893" spans="23:23" x14ac:dyDescent="0.25">
      <c r="W893" s="1"/>
    </row>
    <row r="894" spans="23:23" x14ac:dyDescent="0.25">
      <c r="W894" s="1"/>
    </row>
    <row r="895" spans="23:23" x14ac:dyDescent="0.25">
      <c r="W895" s="1"/>
    </row>
    <row r="896" spans="23:23" x14ac:dyDescent="0.25">
      <c r="W896" s="1"/>
    </row>
    <row r="897" spans="23:23" x14ac:dyDescent="0.25">
      <c r="W897" s="1"/>
    </row>
    <row r="898" spans="23:23" x14ac:dyDescent="0.25">
      <c r="W898" s="1"/>
    </row>
    <row r="899" spans="23:23" x14ac:dyDescent="0.25">
      <c r="W899" s="1"/>
    </row>
    <row r="900" spans="23:23" x14ac:dyDescent="0.25">
      <c r="W900" s="1"/>
    </row>
    <row r="901" spans="23:23" x14ac:dyDescent="0.25">
      <c r="W901" s="1"/>
    </row>
    <row r="902" spans="23:23" x14ac:dyDescent="0.25">
      <c r="W902" s="1"/>
    </row>
    <row r="903" spans="23:23" x14ac:dyDescent="0.25">
      <c r="W903" s="1"/>
    </row>
    <row r="904" spans="23:23" x14ac:dyDescent="0.25">
      <c r="W904" s="1"/>
    </row>
    <row r="905" spans="23:23" x14ac:dyDescent="0.25">
      <c r="W905" s="1"/>
    </row>
    <row r="906" spans="23:23" x14ac:dyDescent="0.25">
      <c r="W906" s="1"/>
    </row>
    <row r="907" spans="23:23" x14ac:dyDescent="0.25">
      <c r="W907" s="1"/>
    </row>
    <row r="908" spans="23:23" x14ac:dyDescent="0.25">
      <c r="W908" s="1"/>
    </row>
    <row r="909" spans="23:23" x14ac:dyDescent="0.25">
      <c r="W909" s="1"/>
    </row>
    <row r="910" spans="23:23" x14ac:dyDescent="0.25">
      <c r="W910" s="1"/>
    </row>
    <row r="911" spans="23:23" x14ac:dyDescent="0.25">
      <c r="W911" s="1"/>
    </row>
    <row r="912" spans="23:23" x14ac:dyDescent="0.25">
      <c r="W912" s="1"/>
    </row>
    <row r="913" spans="23:23" x14ac:dyDescent="0.25">
      <c r="W913" s="1"/>
    </row>
    <row r="914" spans="23:23" x14ac:dyDescent="0.25">
      <c r="W914" s="1"/>
    </row>
    <row r="915" spans="23:23" x14ac:dyDescent="0.25">
      <c r="W915" s="1"/>
    </row>
    <row r="916" spans="23:23" x14ac:dyDescent="0.25">
      <c r="W916" s="1"/>
    </row>
    <row r="917" spans="23:23" x14ac:dyDescent="0.25">
      <c r="W917" s="1"/>
    </row>
    <row r="918" spans="23:23" x14ac:dyDescent="0.25">
      <c r="W918" s="1"/>
    </row>
    <row r="919" spans="23:23" x14ac:dyDescent="0.25">
      <c r="W919" s="1"/>
    </row>
    <row r="920" spans="23:23" x14ac:dyDescent="0.25">
      <c r="W920" s="1"/>
    </row>
    <row r="921" spans="23:23" x14ac:dyDescent="0.25">
      <c r="W921" s="1"/>
    </row>
    <row r="922" spans="23:23" x14ac:dyDescent="0.25">
      <c r="W922" s="1"/>
    </row>
    <row r="923" spans="23:23" x14ac:dyDescent="0.25">
      <c r="W923" s="1"/>
    </row>
    <row r="924" spans="23:23" x14ac:dyDescent="0.25">
      <c r="W924" s="1"/>
    </row>
    <row r="925" spans="23:23" x14ac:dyDescent="0.25">
      <c r="W925" s="1"/>
    </row>
    <row r="926" spans="23:23" x14ac:dyDescent="0.25">
      <c r="W926" s="1"/>
    </row>
    <row r="927" spans="23:23" x14ac:dyDescent="0.25">
      <c r="W927" s="1"/>
    </row>
    <row r="928" spans="23:23" x14ac:dyDescent="0.25">
      <c r="W928" s="1"/>
    </row>
    <row r="929" spans="23:23" x14ac:dyDescent="0.25">
      <c r="W929" s="1"/>
    </row>
    <row r="930" spans="23:23" x14ac:dyDescent="0.25">
      <c r="W930" s="1"/>
    </row>
    <row r="931" spans="23:23" x14ac:dyDescent="0.25">
      <c r="W931" s="1"/>
    </row>
    <row r="932" spans="23:23" x14ac:dyDescent="0.25">
      <c r="W932" s="1"/>
    </row>
    <row r="933" spans="23:23" x14ac:dyDescent="0.25">
      <c r="W933" s="1"/>
    </row>
    <row r="934" spans="23:23" x14ac:dyDescent="0.25">
      <c r="W934" s="1"/>
    </row>
    <row r="935" spans="23:23" x14ac:dyDescent="0.25">
      <c r="W935" s="1"/>
    </row>
    <row r="936" spans="23:23" x14ac:dyDescent="0.25">
      <c r="W936" s="1"/>
    </row>
    <row r="937" spans="23:23" x14ac:dyDescent="0.25">
      <c r="W937" s="1"/>
    </row>
    <row r="938" spans="23:23" x14ac:dyDescent="0.25">
      <c r="W938" s="1"/>
    </row>
    <row r="939" spans="23:23" x14ac:dyDescent="0.25">
      <c r="W939" s="1"/>
    </row>
    <row r="940" spans="23:23" x14ac:dyDescent="0.25">
      <c r="W940" s="1"/>
    </row>
    <row r="941" spans="23:23" x14ac:dyDescent="0.25">
      <c r="W941" s="1"/>
    </row>
    <row r="942" spans="23:23" x14ac:dyDescent="0.25">
      <c r="W942" s="1"/>
    </row>
    <row r="943" spans="23:23" x14ac:dyDescent="0.25">
      <c r="W943" s="1"/>
    </row>
    <row r="944" spans="23:23" x14ac:dyDescent="0.25">
      <c r="W944" s="1"/>
    </row>
    <row r="945" spans="23:23" x14ac:dyDescent="0.25">
      <c r="W945" s="1"/>
    </row>
    <row r="946" spans="23:23" x14ac:dyDescent="0.25">
      <c r="W946" s="1"/>
    </row>
    <row r="947" spans="23:23" x14ac:dyDescent="0.25">
      <c r="W947" s="1"/>
    </row>
    <row r="948" spans="23:23" x14ac:dyDescent="0.25">
      <c r="W948" s="1"/>
    </row>
    <row r="949" spans="23:23" x14ac:dyDescent="0.25">
      <c r="W949" s="1"/>
    </row>
    <row r="950" spans="23:23" x14ac:dyDescent="0.25">
      <c r="W950" s="1"/>
    </row>
    <row r="951" spans="23:23" x14ac:dyDescent="0.25">
      <c r="W951" s="1"/>
    </row>
    <row r="952" spans="23:23" x14ac:dyDescent="0.25">
      <c r="W952" s="1"/>
    </row>
    <row r="953" spans="23:23" x14ac:dyDescent="0.25">
      <c r="W953" s="1"/>
    </row>
    <row r="954" spans="23:23" x14ac:dyDescent="0.25">
      <c r="W954" s="1"/>
    </row>
    <row r="955" spans="23:23" x14ac:dyDescent="0.25">
      <c r="W955" s="1"/>
    </row>
    <row r="956" spans="23:23" x14ac:dyDescent="0.25">
      <c r="W956" s="1"/>
    </row>
    <row r="957" spans="23:23" x14ac:dyDescent="0.25">
      <c r="W957" s="1"/>
    </row>
    <row r="958" spans="23:23" x14ac:dyDescent="0.25">
      <c r="W958" s="1"/>
    </row>
    <row r="959" spans="23:23" x14ac:dyDescent="0.25">
      <c r="W959" s="1"/>
    </row>
    <row r="960" spans="23:23" x14ac:dyDescent="0.25">
      <c r="W960" s="1"/>
    </row>
    <row r="961" spans="23:23" x14ac:dyDescent="0.25">
      <c r="W961" s="1"/>
    </row>
    <row r="962" spans="23:23" x14ac:dyDescent="0.25">
      <c r="W962" s="1"/>
    </row>
    <row r="963" spans="23:23" x14ac:dyDescent="0.25">
      <c r="W963" s="1"/>
    </row>
    <row r="964" spans="23:23" x14ac:dyDescent="0.25">
      <c r="W964" s="1"/>
    </row>
    <row r="965" spans="23:23" x14ac:dyDescent="0.25">
      <c r="W965" s="1"/>
    </row>
    <row r="966" spans="23:23" x14ac:dyDescent="0.25">
      <c r="W966" s="1"/>
    </row>
    <row r="967" spans="23:23" x14ac:dyDescent="0.25">
      <c r="W967" s="1"/>
    </row>
    <row r="968" spans="23:23" x14ac:dyDescent="0.25">
      <c r="W968" s="1"/>
    </row>
    <row r="969" spans="23:23" x14ac:dyDescent="0.25">
      <c r="W969" s="1"/>
    </row>
    <row r="970" spans="23:23" x14ac:dyDescent="0.25">
      <c r="W970" s="1"/>
    </row>
    <row r="971" spans="23:23" x14ac:dyDescent="0.25">
      <c r="W971" s="1"/>
    </row>
    <row r="972" spans="23:23" x14ac:dyDescent="0.25">
      <c r="W972" s="1"/>
    </row>
    <row r="973" spans="23:23" x14ac:dyDescent="0.25">
      <c r="W973" s="1"/>
    </row>
    <row r="974" spans="23:23" x14ac:dyDescent="0.25">
      <c r="W974" s="1"/>
    </row>
    <row r="975" spans="23:23" x14ac:dyDescent="0.25">
      <c r="W975" s="1"/>
    </row>
    <row r="976" spans="23:23" x14ac:dyDescent="0.25">
      <c r="W976" s="1"/>
    </row>
    <row r="977" spans="23:23" x14ac:dyDescent="0.25">
      <c r="W977" s="1"/>
    </row>
    <row r="978" spans="23:23" x14ac:dyDescent="0.25">
      <c r="W978" s="1"/>
    </row>
    <row r="979" spans="23:23" x14ac:dyDescent="0.25">
      <c r="W979" s="1"/>
    </row>
    <row r="980" spans="23:23" x14ac:dyDescent="0.25">
      <c r="W980" s="1"/>
    </row>
    <row r="981" spans="23:23" x14ac:dyDescent="0.25">
      <c r="W981" s="1"/>
    </row>
    <row r="982" spans="23:23" x14ac:dyDescent="0.25">
      <c r="W982" s="1"/>
    </row>
    <row r="983" spans="23:23" x14ac:dyDescent="0.25">
      <c r="W983" s="1"/>
    </row>
    <row r="984" spans="23:23" x14ac:dyDescent="0.25">
      <c r="W984" s="1"/>
    </row>
    <row r="985" spans="23:23" x14ac:dyDescent="0.25">
      <c r="W985" s="1"/>
    </row>
    <row r="986" spans="23:23" x14ac:dyDescent="0.25">
      <c r="W986" s="1"/>
    </row>
    <row r="987" spans="23:23" x14ac:dyDescent="0.25">
      <c r="W987" s="1"/>
    </row>
    <row r="988" spans="23:23" x14ac:dyDescent="0.25">
      <c r="W988" s="1"/>
    </row>
    <row r="989" spans="23:23" x14ac:dyDescent="0.25">
      <c r="W989" s="1"/>
    </row>
    <row r="990" spans="23:23" x14ac:dyDescent="0.25">
      <c r="W990" s="1"/>
    </row>
    <row r="991" spans="23:23" x14ac:dyDescent="0.25">
      <c r="W991" s="1"/>
    </row>
    <row r="992" spans="23:23" x14ac:dyDescent="0.25">
      <c r="W992" s="1"/>
    </row>
    <row r="993" spans="23:23" x14ac:dyDescent="0.25">
      <c r="W993" s="1"/>
    </row>
    <row r="994" spans="23:23" x14ac:dyDescent="0.25">
      <c r="W994" s="1"/>
    </row>
    <row r="995" spans="23:23" x14ac:dyDescent="0.25">
      <c r="W995" s="1"/>
    </row>
    <row r="996" spans="23:23" x14ac:dyDescent="0.25">
      <c r="W996" s="1"/>
    </row>
    <row r="997" spans="23:23" x14ac:dyDescent="0.25">
      <c r="W997" s="1"/>
    </row>
    <row r="998" spans="23:23" x14ac:dyDescent="0.25">
      <c r="W998" s="1"/>
    </row>
    <row r="999" spans="23:23" x14ac:dyDescent="0.25">
      <c r="W999" s="1"/>
    </row>
    <row r="1000" spans="23:23" x14ac:dyDescent="0.25">
      <c r="W1000" s="1"/>
    </row>
    <row r="1001" spans="23:23" x14ac:dyDescent="0.25">
      <c r="W1001" s="1"/>
    </row>
    <row r="1002" spans="23:23" x14ac:dyDescent="0.25">
      <c r="W1002" s="1"/>
    </row>
    <row r="1003" spans="23:23" x14ac:dyDescent="0.25">
      <c r="W1003" s="1"/>
    </row>
    <row r="1004" spans="23:23" x14ac:dyDescent="0.25">
      <c r="W1004" s="1"/>
    </row>
    <row r="1005" spans="23:23" x14ac:dyDescent="0.25">
      <c r="W1005" s="1"/>
    </row>
    <row r="1006" spans="23:23" x14ac:dyDescent="0.25">
      <c r="W1006" s="1"/>
    </row>
    <row r="1007" spans="23:23" x14ac:dyDescent="0.25">
      <c r="W1007" s="1"/>
    </row>
    <row r="1008" spans="23:23" x14ac:dyDescent="0.25">
      <c r="W1008" s="1"/>
    </row>
    <row r="1009" spans="23:23" x14ac:dyDescent="0.25">
      <c r="W1009" s="1"/>
    </row>
    <row r="1010" spans="23:23" x14ac:dyDescent="0.25">
      <c r="W1010" s="1"/>
    </row>
    <row r="1011" spans="23:23" x14ac:dyDescent="0.25">
      <c r="W1011" s="1"/>
    </row>
    <row r="1012" spans="23:23" x14ac:dyDescent="0.25">
      <c r="W1012" s="1"/>
    </row>
    <row r="1013" spans="23:23" x14ac:dyDescent="0.25">
      <c r="W1013" s="1"/>
    </row>
    <row r="1014" spans="23:23" x14ac:dyDescent="0.25">
      <c r="W1014" s="1"/>
    </row>
    <row r="1015" spans="23:23" x14ac:dyDescent="0.25">
      <c r="W1015" s="1"/>
    </row>
    <row r="1016" spans="23:23" x14ac:dyDescent="0.25">
      <c r="W1016" s="1"/>
    </row>
    <row r="1017" spans="23:23" x14ac:dyDescent="0.25">
      <c r="W1017" s="1"/>
    </row>
    <row r="1018" spans="23:23" x14ac:dyDescent="0.25">
      <c r="W1018" s="1"/>
    </row>
    <row r="1019" spans="23:23" x14ac:dyDescent="0.25">
      <c r="W1019" s="1"/>
    </row>
    <row r="1020" spans="23:23" x14ac:dyDescent="0.25">
      <c r="W1020" s="1"/>
    </row>
    <row r="1021" spans="23:23" x14ac:dyDescent="0.25">
      <c r="W1021" s="1"/>
    </row>
    <row r="1022" spans="23:23" x14ac:dyDescent="0.25">
      <c r="W1022" s="1"/>
    </row>
    <row r="1023" spans="23:23" x14ac:dyDescent="0.25">
      <c r="W1023" s="1"/>
    </row>
    <row r="1024" spans="23:23" x14ac:dyDescent="0.25">
      <c r="W1024" s="1"/>
    </row>
    <row r="1025" spans="23:23" x14ac:dyDescent="0.25">
      <c r="W1025" s="1"/>
    </row>
    <row r="1026" spans="23:23" x14ac:dyDescent="0.25">
      <c r="W1026" s="1"/>
    </row>
    <row r="1027" spans="23:23" x14ac:dyDescent="0.25">
      <c r="W1027" s="1"/>
    </row>
    <row r="1028" spans="23:23" x14ac:dyDescent="0.25">
      <c r="W1028" s="1"/>
    </row>
    <row r="1029" spans="23:23" x14ac:dyDescent="0.25">
      <c r="W1029" s="1"/>
    </row>
    <row r="1030" spans="23:23" x14ac:dyDescent="0.25">
      <c r="W1030" s="1"/>
    </row>
    <row r="1031" spans="23:23" x14ac:dyDescent="0.25">
      <c r="W1031" s="1"/>
    </row>
    <row r="1032" spans="23:23" x14ac:dyDescent="0.25">
      <c r="W1032" s="1"/>
    </row>
    <row r="1033" spans="23:23" x14ac:dyDescent="0.25">
      <c r="W1033" s="1"/>
    </row>
    <row r="1034" spans="23:23" x14ac:dyDescent="0.25">
      <c r="W1034" s="1"/>
    </row>
    <row r="1035" spans="23:23" x14ac:dyDescent="0.25">
      <c r="W1035" s="1"/>
    </row>
    <row r="1036" spans="23:23" x14ac:dyDescent="0.25">
      <c r="W1036" s="1"/>
    </row>
    <row r="1037" spans="23:23" x14ac:dyDescent="0.25">
      <c r="W1037" s="1"/>
    </row>
    <row r="1038" spans="23:23" x14ac:dyDescent="0.25">
      <c r="W1038" s="1"/>
    </row>
    <row r="1039" spans="23:23" x14ac:dyDescent="0.25">
      <c r="W1039" s="1"/>
    </row>
    <row r="1040" spans="23:23" x14ac:dyDescent="0.25">
      <c r="W1040" s="1"/>
    </row>
    <row r="1041" spans="23:23" x14ac:dyDescent="0.25">
      <c r="W1041" s="1"/>
    </row>
    <row r="1042" spans="23:23" x14ac:dyDescent="0.25">
      <c r="W1042" s="1"/>
    </row>
    <row r="1043" spans="23:23" x14ac:dyDescent="0.25">
      <c r="W1043" s="1"/>
    </row>
    <row r="1044" spans="23:23" x14ac:dyDescent="0.25">
      <c r="W1044" s="1"/>
    </row>
    <row r="1045" spans="23:23" x14ac:dyDescent="0.25">
      <c r="W1045" s="1"/>
    </row>
    <row r="1046" spans="23:23" x14ac:dyDescent="0.25">
      <c r="W1046" s="1"/>
    </row>
    <row r="1047" spans="23:23" x14ac:dyDescent="0.25">
      <c r="W1047" s="1"/>
    </row>
    <row r="1048" spans="23:23" x14ac:dyDescent="0.25">
      <c r="W1048" s="1"/>
    </row>
    <row r="1049" spans="23:23" x14ac:dyDescent="0.25">
      <c r="W1049" s="1"/>
    </row>
    <row r="1050" spans="23:23" x14ac:dyDescent="0.25">
      <c r="W1050" s="1"/>
    </row>
    <row r="1051" spans="23:23" x14ac:dyDescent="0.25">
      <c r="W1051" s="1"/>
    </row>
    <row r="1052" spans="23:23" x14ac:dyDescent="0.25">
      <c r="W1052" s="1"/>
    </row>
    <row r="1053" spans="23:23" x14ac:dyDescent="0.25">
      <c r="W1053" s="1"/>
    </row>
    <row r="1054" spans="23:23" x14ac:dyDescent="0.25">
      <c r="W1054" s="1"/>
    </row>
    <row r="1055" spans="23:23" x14ac:dyDescent="0.25">
      <c r="W1055" s="1"/>
    </row>
    <row r="1056" spans="23:23" x14ac:dyDescent="0.25">
      <c r="W1056" s="1"/>
    </row>
    <row r="1057" spans="23:23" x14ac:dyDescent="0.25">
      <c r="W1057" s="1"/>
    </row>
    <row r="1058" spans="23:23" x14ac:dyDescent="0.25">
      <c r="W1058" s="1"/>
    </row>
    <row r="1059" spans="23:23" x14ac:dyDescent="0.25">
      <c r="W1059" s="1"/>
    </row>
    <row r="1060" spans="23:23" x14ac:dyDescent="0.25">
      <c r="W1060" s="1"/>
    </row>
    <row r="1061" spans="23:23" x14ac:dyDescent="0.25">
      <c r="W1061" s="1"/>
    </row>
    <row r="1062" spans="23:23" x14ac:dyDescent="0.25">
      <c r="W1062" s="1"/>
    </row>
    <row r="1063" spans="23:23" x14ac:dyDescent="0.25">
      <c r="W1063" s="1"/>
    </row>
    <row r="1064" spans="23:23" x14ac:dyDescent="0.25">
      <c r="W1064" s="1"/>
    </row>
    <row r="1065" spans="23:23" x14ac:dyDescent="0.25">
      <c r="W1065" s="1"/>
    </row>
    <row r="1066" spans="23:23" x14ac:dyDescent="0.25">
      <c r="W1066" s="1"/>
    </row>
    <row r="1067" spans="23:23" x14ac:dyDescent="0.25">
      <c r="W1067" s="1"/>
    </row>
    <row r="1068" spans="23:23" x14ac:dyDescent="0.25">
      <c r="W1068" s="1"/>
    </row>
    <row r="1069" spans="23:23" x14ac:dyDescent="0.25">
      <c r="W1069" s="1"/>
    </row>
    <row r="1070" spans="23:23" x14ac:dyDescent="0.25">
      <c r="W1070" s="1"/>
    </row>
    <row r="1071" spans="23:23" x14ac:dyDescent="0.25">
      <c r="W1071" s="1"/>
    </row>
    <row r="1072" spans="23:23" x14ac:dyDescent="0.25">
      <c r="W1072" s="1"/>
    </row>
    <row r="1073" spans="23:23" x14ac:dyDescent="0.25">
      <c r="W1073" s="1"/>
    </row>
    <row r="1074" spans="23:23" x14ac:dyDescent="0.25">
      <c r="W1074" s="1"/>
    </row>
    <row r="1075" spans="23:23" x14ac:dyDescent="0.25">
      <c r="W1075" s="1"/>
    </row>
    <row r="1076" spans="23:23" x14ac:dyDescent="0.25">
      <c r="W1076" s="1"/>
    </row>
    <row r="1077" spans="23:23" x14ac:dyDescent="0.25">
      <c r="W1077" s="1"/>
    </row>
    <row r="1078" spans="23:23" x14ac:dyDescent="0.25">
      <c r="W1078" s="1"/>
    </row>
    <row r="1079" spans="23:23" x14ac:dyDescent="0.25">
      <c r="W1079" s="1"/>
    </row>
    <row r="1080" spans="23:23" x14ac:dyDescent="0.25">
      <c r="W1080" s="1"/>
    </row>
    <row r="1081" spans="23:23" x14ac:dyDescent="0.25">
      <c r="W1081" s="1"/>
    </row>
    <row r="1082" spans="23:23" x14ac:dyDescent="0.25">
      <c r="W1082" s="1"/>
    </row>
    <row r="1083" spans="23:23" x14ac:dyDescent="0.25">
      <c r="W1083" s="1"/>
    </row>
    <row r="1084" spans="23:23" x14ac:dyDescent="0.25">
      <c r="W1084" s="1"/>
    </row>
    <row r="1085" spans="23:23" x14ac:dyDescent="0.25">
      <c r="W1085" s="1"/>
    </row>
    <row r="1086" spans="23:23" x14ac:dyDescent="0.25">
      <c r="W1086" s="1"/>
    </row>
    <row r="1087" spans="23:23" x14ac:dyDescent="0.25">
      <c r="W1087" s="1"/>
    </row>
    <row r="1088" spans="23:23" x14ac:dyDescent="0.25">
      <c r="W1088" s="1"/>
    </row>
    <row r="1089" spans="23:23" x14ac:dyDescent="0.25">
      <c r="W1089" s="1"/>
    </row>
    <row r="1090" spans="23:23" x14ac:dyDescent="0.25">
      <c r="W1090" s="1"/>
    </row>
    <row r="1091" spans="23:23" x14ac:dyDescent="0.25">
      <c r="W1091" s="1"/>
    </row>
    <row r="1092" spans="23:23" x14ac:dyDescent="0.25">
      <c r="W1092" s="1"/>
    </row>
    <row r="1093" spans="23:23" x14ac:dyDescent="0.25">
      <c r="W1093" s="1"/>
    </row>
    <row r="1094" spans="23:23" x14ac:dyDescent="0.25">
      <c r="W1094" s="1"/>
    </row>
    <row r="1095" spans="23:23" x14ac:dyDescent="0.25">
      <c r="W1095" s="1"/>
    </row>
    <row r="1096" spans="23:23" x14ac:dyDescent="0.25">
      <c r="W1096" s="1"/>
    </row>
    <row r="1097" spans="23:23" x14ac:dyDescent="0.25">
      <c r="W1097" s="1"/>
    </row>
    <row r="1098" spans="23:23" x14ac:dyDescent="0.25">
      <c r="W1098" s="1"/>
    </row>
    <row r="1099" spans="23:23" x14ac:dyDescent="0.25">
      <c r="W1099" s="1"/>
    </row>
    <row r="1100" spans="23:23" x14ac:dyDescent="0.25">
      <c r="W1100" s="1"/>
    </row>
    <row r="1101" spans="23:23" x14ac:dyDescent="0.25">
      <c r="W1101" s="1"/>
    </row>
    <row r="1102" spans="23:23" x14ac:dyDescent="0.25">
      <c r="W1102" s="1"/>
    </row>
    <row r="1103" spans="23:23" x14ac:dyDescent="0.25">
      <c r="W1103" s="1"/>
    </row>
    <row r="1104" spans="23:23" x14ac:dyDescent="0.25">
      <c r="W1104" s="1"/>
    </row>
    <row r="1105" spans="23:23" x14ac:dyDescent="0.25">
      <c r="W1105" s="1"/>
    </row>
    <row r="1106" spans="23:23" x14ac:dyDescent="0.25">
      <c r="W1106" s="1"/>
    </row>
    <row r="1107" spans="23:23" x14ac:dyDescent="0.25">
      <c r="W1107" s="1"/>
    </row>
    <row r="1108" spans="23:23" x14ac:dyDescent="0.25">
      <c r="W1108" s="1"/>
    </row>
    <row r="1109" spans="23:23" x14ac:dyDescent="0.25">
      <c r="W1109" s="1"/>
    </row>
    <row r="1110" spans="23:23" x14ac:dyDescent="0.25">
      <c r="W1110" s="1"/>
    </row>
    <row r="1111" spans="23:23" x14ac:dyDescent="0.25">
      <c r="W1111" s="1"/>
    </row>
    <row r="1112" spans="23:23" x14ac:dyDescent="0.25">
      <c r="W1112" s="1"/>
    </row>
    <row r="1113" spans="23:23" x14ac:dyDescent="0.25">
      <c r="W1113" s="1"/>
    </row>
    <row r="1114" spans="23:23" x14ac:dyDescent="0.25">
      <c r="W1114" s="1"/>
    </row>
    <row r="1115" spans="23:23" x14ac:dyDescent="0.25">
      <c r="W1115" s="1"/>
    </row>
    <row r="1116" spans="23:23" x14ac:dyDescent="0.25">
      <c r="W1116" s="1"/>
    </row>
    <row r="1117" spans="23:23" x14ac:dyDescent="0.25">
      <c r="W1117" s="1"/>
    </row>
    <row r="1118" spans="23:23" x14ac:dyDescent="0.25">
      <c r="W1118" s="1"/>
    </row>
    <row r="1119" spans="23:23" x14ac:dyDescent="0.25">
      <c r="W1119" s="1"/>
    </row>
    <row r="1120" spans="23:23" x14ac:dyDescent="0.25">
      <c r="W1120" s="1"/>
    </row>
    <row r="1121" spans="23:23" x14ac:dyDescent="0.25">
      <c r="W1121" s="1"/>
    </row>
    <row r="1122" spans="23:23" x14ac:dyDescent="0.25">
      <c r="W1122" s="1"/>
    </row>
    <row r="1123" spans="23:23" x14ac:dyDescent="0.25">
      <c r="W1123" s="1"/>
    </row>
    <row r="1124" spans="23:23" x14ac:dyDescent="0.25">
      <c r="W1124" s="1"/>
    </row>
    <row r="1125" spans="23:23" x14ac:dyDescent="0.25">
      <c r="W1125" s="1"/>
    </row>
    <row r="1126" spans="23:23" x14ac:dyDescent="0.25">
      <c r="W1126" s="1"/>
    </row>
    <row r="1127" spans="23:23" x14ac:dyDescent="0.25">
      <c r="W1127" s="1"/>
    </row>
    <row r="1128" spans="23:23" x14ac:dyDescent="0.25">
      <c r="W1128" s="1"/>
    </row>
    <row r="1129" spans="23:23" x14ac:dyDescent="0.25">
      <c r="W1129" s="1"/>
    </row>
    <row r="1130" spans="23:23" x14ac:dyDescent="0.25">
      <c r="W1130" s="1"/>
    </row>
    <row r="1131" spans="23:23" x14ac:dyDescent="0.25">
      <c r="W1131" s="1"/>
    </row>
    <row r="1132" spans="23:23" x14ac:dyDescent="0.25">
      <c r="W1132" s="1"/>
    </row>
    <row r="1133" spans="23:23" x14ac:dyDescent="0.25">
      <c r="W1133" s="1"/>
    </row>
    <row r="1134" spans="23:23" x14ac:dyDescent="0.25">
      <c r="W1134" s="1"/>
    </row>
    <row r="1135" spans="23:23" x14ac:dyDescent="0.25">
      <c r="W1135" s="1"/>
    </row>
    <row r="1136" spans="23:23" x14ac:dyDescent="0.25">
      <c r="W1136" s="1"/>
    </row>
    <row r="1137" spans="23:23" x14ac:dyDescent="0.25">
      <c r="W1137" s="1"/>
    </row>
    <row r="1138" spans="23:23" x14ac:dyDescent="0.25">
      <c r="W1138" s="1"/>
    </row>
    <row r="1139" spans="23:23" x14ac:dyDescent="0.25">
      <c r="W1139" s="1"/>
    </row>
    <row r="1140" spans="23:23" x14ac:dyDescent="0.25">
      <c r="W1140" s="1"/>
    </row>
    <row r="1141" spans="23:23" x14ac:dyDescent="0.25">
      <c r="W1141" s="1"/>
    </row>
    <row r="1142" spans="23:23" x14ac:dyDescent="0.25">
      <c r="W1142" s="1"/>
    </row>
    <row r="1143" spans="23:23" x14ac:dyDescent="0.25">
      <c r="W1143" s="1"/>
    </row>
    <row r="1144" spans="23:23" x14ac:dyDescent="0.25">
      <c r="W1144" s="1"/>
    </row>
    <row r="1145" spans="23:23" x14ac:dyDescent="0.25">
      <c r="W1145" s="1"/>
    </row>
    <row r="1146" spans="23:23" x14ac:dyDescent="0.25">
      <c r="W1146" s="1"/>
    </row>
    <row r="1147" spans="23:23" x14ac:dyDescent="0.25">
      <c r="W1147" s="1"/>
    </row>
    <row r="1148" spans="23:23" x14ac:dyDescent="0.25">
      <c r="W1148" s="1"/>
    </row>
    <row r="1149" spans="23:23" x14ac:dyDescent="0.25">
      <c r="W1149" s="1"/>
    </row>
    <row r="1150" spans="23:23" x14ac:dyDescent="0.25">
      <c r="W1150" s="1"/>
    </row>
    <row r="1151" spans="23:23" x14ac:dyDescent="0.25">
      <c r="W1151" s="1"/>
    </row>
    <row r="1152" spans="23:23" x14ac:dyDescent="0.25">
      <c r="W1152" s="1"/>
    </row>
    <row r="1153" spans="23:23" x14ac:dyDescent="0.25">
      <c r="W1153" s="1"/>
    </row>
    <row r="1154" spans="23:23" x14ac:dyDescent="0.25">
      <c r="W1154" s="1"/>
    </row>
    <row r="1155" spans="23:23" x14ac:dyDescent="0.25">
      <c r="W1155" s="1"/>
    </row>
    <row r="1156" spans="23:23" x14ac:dyDescent="0.25">
      <c r="W1156" s="1"/>
    </row>
    <row r="1157" spans="23:23" x14ac:dyDescent="0.25">
      <c r="W1157" s="1"/>
    </row>
    <row r="1158" spans="23:23" x14ac:dyDescent="0.25">
      <c r="W1158" s="1"/>
    </row>
    <row r="1159" spans="23:23" x14ac:dyDescent="0.25">
      <c r="W1159" s="1"/>
    </row>
    <row r="1160" spans="23:23" x14ac:dyDescent="0.25">
      <c r="W1160" s="1"/>
    </row>
    <row r="1161" spans="23:23" x14ac:dyDescent="0.25">
      <c r="W1161" s="1"/>
    </row>
    <row r="1162" spans="23:23" x14ac:dyDescent="0.25">
      <c r="W1162" s="1"/>
    </row>
    <row r="1163" spans="23:23" x14ac:dyDescent="0.25">
      <c r="W1163" s="1"/>
    </row>
    <row r="1164" spans="23:23" x14ac:dyDescent="0.25">
      <c r="W1164" s="1"/>
    </row>
    <row r="1165" spans="23:23" x14ac:dyDescent="0.25">
      <c r="W1165" s="1"/>
    </row>
    <row r="1166" spans="23:23" x14ac:dyDescent="0.25">
      <c r="W1166" s="1"/>
    </row>
    <row r="1167" spans="23:23" x14ac:dyDescent="0.25">
      <c r="W1167" s="1"/>
    </row>
    <row r="1168" spans="23:23" x14ac:dyDescent="0.25">
      <c r="W1168" s="1"/>
    </row>
    <row r="1169" spans="23:23" x14ac:dyDescent="0.25">
      <c r="W1169" s="1"/>
    </row>
    <row r="1170" spans="23:23" x14ac:dyDescent="0.25">
      <c r="W1170" s="1"/>
    </row>
    <row r="1171" spans="23:23" x14ac:dyDescent="0.25">
      <c r="W1171" s="1"/>
    </row>
    <row r="1172" spans="23:23" x14ac:dyDescent="0.25">
      <c r="W1172" s="1"/>
    </row>
    <row r="1173" spans="23:23" x14ac:dyDescent="0.25">
      <c r="W1173" s="1"/>
    </row>
    <row r="1174" spans="23:23" x14ac:dyDescent="0.25">
      <c r="W1174" s="1"/>
    </row>
    <row r="1175" spans="23:23" x14ac:dyDescent="0.25">
      <c r="W1175" s="1"/>
    </row>
    <row r="1176" spans="23:23" x14ac:dyDescent="0.25">
      <c r="W1176" s="1"/>
    </row>
    <row r="1177" spans="23:23" x14ac:dyDescent="0.25">
      <c r="W1177" s="1"/>
    </row>
    <row r="1178" spans="23:23" x14ac:dyDescent="0.25">
      <c r="W1178" s="1"/>
    </row>
    <row r="1179" spans="23:23" x14ac:dyDescent="0.25">
      <c r="W1179" s="1"/>
    </row>
    <row r="1180" spans="23:23" x14ac:dyDescent="0.25">
      <c r="W1180" s="1"/>
    </row>
    <row r="1181" spans="23:23" x14ac:dyDescent="0.25">
      <c r="W1181" s="1"/>
    </row>
    <row r="1182" spans="23:23" x14ac:dyDescent="0.25">
      <c r="W1182" s="1"/>
    </row>
    <row r="1183" spans="23:23" x14ac:dyDescent="0.25">
      <c r="W1183" s="1"/>
    </row>
    <row r="1184" spans="23:23" x14ac:dyDescent="0.25">
      <c r="W1184" s="1"/>
    </row>
    <row r="1185" spans="23:23" x14ac:dyDescent="0.25">
      <c r="W1185" s="1"/>
    </row>
    <row r="1186" spans="23:23" x14ac:dyDescent="0.25">
      <c r="W1186" s="1"/>
    </row>
    <row r="1187" spans="23:23" x14ac:dyDescent="0.25">
      <c r="W1187" s="1"/>
    </row>
    <row r="1188" spans="23:23" x14ac:dyDescent="0.25">
      <c r="W1188" s="1"/>
    </row>
    <row r="1189" spans="23:23" x14ac:dyDescent="0.25">
      <c r="W1189" s="1"/>
    </row>
    <row r="1190" spans="23:23" x14ac:dyDescent="0.25">
      <c r="W1190" s="1"/>
    </row>
    <row r="1191" spans="23:23" x14ac:dyDescent="0.25">
      <c r="W1191" s="1"/>
    </row>
    <row r="1192" spans="23:23" x14ac:dyDescent="0.25">
      <c r="W1192" s="1"/>
    </row>
    <row r="1193" spans="23:23" x14ac:dyDescent="0.25">
      <c r="W1193" s="1"/>
    </row>
    <row r="1194" spans="23:23" x14ac:dyDescent="0.25">
      <c r="W1194" s="1"/>
    </row>
    <row r="1195" spans="23:23" x14ac:dyDescent="0.25">
      <c r="W1195" s="1"/>
    </row>
    <row r="1196" spans="23:23" x14ac:dyDescent="0.25">
      <c r="W1196" s="1"/>
    </row>
    <row r="1197" spans="23:23" x14ac:dyDescent="0.25">
      <c r="W1197" s="1"/>
    </row>
    <row r="1198" spans="23:23" x14ac:dyDescent="0.25">
      <c r="W1198" s="1"/>
    </row>
    <row r="1199" spans="23:23" x14ac:dyDescent="0.25">
      <c r="W1199" s="1"/>
    </row>
    <row r="1200" spans="23:23" x14ac:dyDescent="0.25">
      <c r="W1200" s="1"/>
    </row>
    <row r="1201" spans="23:23" x14ac:dyDescent="0.25">
      <c r="W1201" s="1"/>
    </row>
    <row r="1202" spans="23:23" x14ac:dyDescent="0.25">
      <c r="W1202" s="1"/>
    </row>
    <row r="1203" spans="23:23" x14ac:dyDescent="0.25">
      <c r="W1203" s="1"/>
    </row>
    <row r="1204" spans="23:23" x14ac:dyDescent="0.25">
      <c r="W1204" s="1"/>
    </row>
    <row r="1205" spans="23:23" x14ac:dyDescent="0.25">
      <c r="W1205" s="1"/>
    </row>
    <row r="1206" spans="23:23" x14ac:dyDescent="0.25">
      <c r="W1206" s="1"/>
    </row>
    <row r="1207" spans="23:23" x14ac:dyDescent="0.25">
      <c r="W1207" s="1"/>
    </row>
    <row r="1208" spans="23:23" x14ac:dyDescent="0.25">
      <c r="W1208" s="1"/>
    </row>
    <row r="1209" spans="23:23" x14ac:dyDescent="0.25">
      <c r="W1209" s="1"/>
    </row>
    <row r="1210" spans="23:23" x14ac:dyDescent="0.25">
      <c r="W1210" s="1"/>
    </row>
    <row r="1211" spans="23:23" x14ac:dyDescent="0.25">
      <c r="W1211" s="1"/>
    </row>
    <row r="1212" spans="23:23" x14ac:dyDescent="0.25">
      <c r="W1212" s="1"/>
    </row>
    <row r="1213" spans="23:23" x14ac:dyDescent="0.25">
      <c r="W1213" s="1"/>
    </row>
    <row r="1214" spans="23:23" x14ac:dyDescent="0.25">
      <c r="W1214" s="1"/>
    </row>
    <row r="1215" spans="23:23" x14ac:dyDescent="0.25">
      <c r="W1215" s="1"/>
    </row>
    <row r="1216" spans="23:23" x14ac:dyDescent="0.25">
      <c r="W1216" s="1"/>
    </row>
    <row r="1217" spans="23:23" x14ac:dyDescent="0.25">
      <c r="W1217" s="1"/>
    </row>
    <row r="1218" spans="23:23" x14ac:dyDescent="0.25">
      <c r="W1218" s="1"/>
    </row>
    <row r="1219" spans="23:23" x14ac:dyDescent="0.25">
      <c r="W1219" s="1"/>
    </row>
    <row r="1220" spans="23:23" x14ac:dyDescent="0.25">
      <c r="W1220" s="1"/>
    </row>
    <row r="1221" spans="23:23" x14ac:dyDescent="0.25">
      <c r="W1221" s="1"/>
    </row>
    <row r="1222" spans="23:23" x14ac:dyDescent="0.25">
      <c r="W1222" s="1"/>
    </row>
    <row r="1223" spans="23:23" x14ac:dyDescent="0.25">
      <c r="W1223" s="1"/>
    </row>
    <row r="1224" spans="23:23" x14ac:dyDescent="0.25">
      <c r="W1224" s="1"/>
    </row>
    <row r="1225" spans="23:23" x14ac:dyDescent="0.25">
      <c r="W1225" s="1"/>
    </row>
    <row r="1226" spans="23:23" x14ac:dyDescent="0.25">
      <c r="W1226" s="1"/>
    </row>
    <row r="1227" spans="23:23" x14ac:dyDescent="0.25">
      <c r="W1227" s="1"/>
    </row>
    <row r="1228" spans="23:23" x14ac:dyDescent="0.25">
      <c r="W1228" s="1"/>
    </row>
    <row r="1229" spans="23:23" x14ac:dyDescent="0.25">
      <c r="W1229" s="1"/>
    </row>
    <row r="1230" spans="23:23" x14ac:dyDescent="0.25">
      <c r="W1230" s="1"/>
    </row>
    <row r="1231" spans="23:23" x14ac:dyDescent="0.25">
      <c r="W1231" s="1"/>
    </row>
    <row r="1232" spans="23:23" x14ac:dyDescent="0.25">
      <c r="W1232" s="1"/>
    </row>
    <row r="1233" spans="23:23" x14ac:dyDescent="0.25">
      <c r="W1233" s="1"/>
    </row>
    <row r="1234" spans="23:23" x14ac:dyDescent="0.25">
      <c r="W1234" s="1"/>
    </row>
    <row r="1235" spans="23:23" x14ac:dyDescent="0.25">
      <c r="W1235" s="1"/>
    </row>
    <row r="1236" spans="23:23" x14ac:dyDescent="0.25">
      <c r="W1236" s="1"/>
    </row>
    <row r="1237" spans="23:23" x14ac:dyDescent="0.25">
      <c r="W1237" s="1"/>
    </row>
    <row r="1238" spans="23:23" x14ac:dyDescent="0.25">
      <c r="W1238" s="1"/>
    </row>
    <row r="1239" spans="23:23" x14ac:dyDescent="0.25">
      <c r="W1239" s="1"/>
    </row>
    <row r="1240" spans="23:23" x14ac:dyDescent="0.25">
      <c r="W1240" s="1"/>
    </row>
    <row r="1241" spans="23:23" x14ac:dyDescent="0.25">
      <c r="W1241" s="1"/>
    </row>
    <row r="1242" spans="23:23" x14ac:dyDescent="0.25">
      <c r="W1242" s="1"/>
    </row>
    <row r="1243" spans="23:23" x14ac:dyDescent="0.25">
      <c r="W1243" s="1"/>
    </row>
    <row r="1244" spans="23:23" x14ac:dyDescent="0.25">
      <c r="W1244" s="1"/>
    </row>
    <row r="1245" spans="23:23" x14ac:dyDescent="0.25">
      <c r="W1245" s="1"/>
    </row>
    <row r="1246" spans="23:23" x14ac:dyDescent="0.25">
      <c r="W1246" s="1"/>
    </row>
    <row r="1247" spans="23:23" x14ac:dyDescent="0.25">
      <c r="W1247" s="1"/>
    </row>
    <row r="1248" spans="23:23" x14ac:dyDescent="0.25">
      <c r="W1248" s="1"/>
    </row>
    <row r="1249" spans="23:23" x14ac:dyDescent="0.25">
      <c r="W1249" s="1"/>
    </row>
    <row r="1250" spans="23:23" x14ac:dyDescent="0.25">
      <c r="W1250" s="1"/>
    </row>
    <row r="1251" spans="23:23" x14ac:dyDescent="0.25">
      <c r="W1251" s="1"/>
    </row>
    <row r="1252" spans="23:23" x14ac:dyDescent="0.25">
      <c r="W1252" s="1"/>
    </row>
    <row r="1253" spans="23:23" x14ac:dyDescent="0.25">
      <c r="W1253" s="1"/>
    </row>
    <row r="1254" spans="23:23" x14ac:dyDescent="0.25">
      <c r="W1254" s="1"/>
    </row>
    <row r="1255" spans="23:23" x14ac:dyDescent="0.25">
      <c r="W1255" s="1"/>
    </row>
    <row r="1256" spans="23:23" x14ac:dyDescent="0.25">
      <c r="W1256" s="1"/>
    </row>
    <row r="1257" spans="23:23" x14ac:dyDescent="0.25">
      <c r="W1257" s="1"/>
    </row>
    <row r="1258" spans="23:23" x14ac:dyDescent="0.25">
      <c r="W1258" s="1"/>
    </row>
    <row r="1259" spans="23:23" x14ac:dyDescent="0.25">
      <c r="W1259" s="1"/>
    </row>
    <row r="1260" spans="23:23" x14ac:dyDescent="0.25">
      <c r="W1260" s="1"/>
    </row>
    <row r="1261" spans="23:23" x14ac:dyDescent="0.25">
      <c r="W1261" s="1"/>
    </row>
    <row r="1262" spans="23:23" x14ac:dyDescent="0.25">
      <c r="W1262" s="1"/>
    </row>
    <row r="1263" spans="23:23" x14ac:dyDescent="0.25">
      <c r="W1263" s="1"/>
    </row>
    <row r="1264" spans="23:23" x14ac:dyDescent="0.25">
      <c r="W1264" s="1"/>
    </row>
    <row r="1265" spans="23:23" x14ac:dyDescent="0.25">
      <c r="W1265" s="1"/>
    </row>
    <row r="1266" spans="23:23" x14ac:dyDescent="0.25">
      <c r="W1266" s="1"/>
    </row>
    <row r="1267" spans="23:23" x14ac:dyDescent="0.25">
      <c r="W1267" s="1"/>
    </row>
    <row r="1268" spans="23:23" x14ac:dyDescent="0.25">
      <c r="W1268" s="1"/>
    </row>
    <row r="1269" spans="23:23" x14ac:dyDescent="0.25">
      <c r="W1269" s="1"/>
    </row>
    <row r="1270" spans="23:23" x14ac:dyDescent="0.25">
      <c r="W1270" s="1"/>
    </row>
    <row r="1271" spans="23:23" x14ac:dyDescent="0.25">
      <c r="W1271" s="1"/>
    </row>
    <row r="1272" spans="23:23" x14ac:dyDescent="0.25">
      <c r="W1272" s="1"/>
    </row>
    <row r="1273" spans="23:23" x14ac:dyDescent="0.25">
      <c r="W1273" s="1"/>
    </row>
    <row r="1274" spans="23:23" x14ac:dyDescent="0.25">
      <c r="W1274" s="1"/>
    </row>
    <row r="1275" spans="23:23" x14ac:dyDescent="0.25">
      <c r="W1275" s="1"/>
    </row>
    <row r="1276" spans="23:23" x14ac:dyDescent="0.25">
      <c r="W1276" s="1"/>
    </row>
    <row r="1277" spans="23:23" x14ac:dyDescent="0.25">
      <c r="W1277" s="1"/>
    </row>
    <row r="1278" spans="23:23" x14ac:dyDescent="0.25">
      <c r="W1278" s="1"/>
    </row>
    <row r="1279" spans="23:23" x14ac:dyDescent="0.25">
      <c r="W1279" s="1"/>
    </row>
    <row r="1280" spans="23:23" x14ac:dyDescent="0.25">
      <c r="W1280" s="1"/>
    </row>
    <row r="1281" spans="23:23" x14ac:dyDescent="0.25">
      <c r="W1281" s="1"/>
    </row>
    <row r="1282" spans="23:23" x14ac:dyDescent="0.25">
      <c r="W1282" s="1"/>
    </row>
    <row r="1283" spans="23:23" x14ac:dyDescent="0.25">
      <c r="W1283" s="1"/>
    </row>
    <row r="1284" spans="23:23" x14ac:dyDescent="0.25">
      <c r="W1284" s="1"/>
    </row>
    <row r="1285" spans="23:23" x14ac:dyDescent="0.25">
      <c r="W1285" s="1"/>
    </row>
    <row r="1286" spans="23:23" x14ac:dyDescent="0.25">
      <c r="W1286" s="1"/>
    </row>
    <row r="1287" spans="23:23" x14ac:dyDescent="0.25">
      <c r="W1287" s="1"/>
    </row>
    <row r="1288" spans="23:23" x14ac:dyDescent="0.25">
      <c r="W1288" s="1"/>
    </row>
    <row r="1289" spans="23:23" x14ac:dyDescent="0.25">
      <c r="W1289" s="1"/>
    </row>
    <row r="1290" spans="23:23" x14ac:dyDescent="0.25">
      <c r="W1290" s="1"/>
    </row>
    <row r="1291" spans="23:23" x14ac:dyDescent="0.25">
      <c r="W1291" s="1"/>
    </row>
    <row r="1292" spans="23:23" x14ac:dyDescent="0.25">
      <c r="W1292" s="1"/>
    </row>
    <row r="1293" spans="23:23" x14ac:dyDescent="0.25">
      <c r="W1293" s="1"/>
    </row>
    <row r="1294" spans="23:23" x14ac:dyDescent="0.25">
      <c r="W1294" s="1"/>
    </row>
    <row r="1295" spans="23:23" x14ac:dyDescent="0.25">
      <c r="W1295" s="1"/>
    </row>
    <row r="1296" spans="23:23" x14ac:dyDescent="0.25">
      <c r="W1296" s="1"/>
    </row>
    <row r="1297" spans="23:23" x14ac:dyDescent="0.25">
      <c r="W1297" s="1"/>
    </row>
    <row r="1298" spans="23:23" x14ac:dyDescent="0.25">
      <c r="W1298" s="1"/>
    </row>
    <row r="1299" spans="23:23" x14ac:dyDescent="0.25">
      <c r="W1299" s="1"/>
    </row>
    <row r="1300" spans="23:23" x14ac:dyDescent="0.25">
      <c r="W1300" s="1"/>
    </row>
    <row r="1301" spans="23:23" x14ac:dyDescent="0.25">
      <c r="W1301" s="1"/>
    </row>
    <row r="1302" spans="23:23" x14ac:dyDescent="0.25">
      <c r="W1302" s="1"/>
    </row>
    <row r="1303" spans="23:23" x14ac:dyDescent="0.25">
      <c r="W1303" s="1"/>
    </row>
    <row r="1304" spans="23:23" x14ac:dyDescent="0.25">
      <c r="W1304" s="1"/>
    </row>
    <row r="1305" spans="23:23" x14ac:dyDescent="0.25">
      <c r="W1305" s="1"/>
    </row>
    <row r="1306" spans="23:23" x14ac:dyDescent="0.25">
      <c r="W1306" s="1"/>
    </row>
    <row r="1307" spans="23:23" x14ac:dyDescent="0.25">
      <c r="W1307" s="1"/>
    </row>
    <row r="1308" spans="23:23" x14ac:dyDescent="0.25">
      <c r="W1308" s="1"/>
    </row>
    <row r="1309" spans="23:23" x14ac:dyDescent="0.25">
      <c r="W1309" s="1"/>
    </row>
    <row r="1310" spans="23:23" x14ac:dyDescent="0.25">
      <c r="W1310" s="1"/>
    </row>
    <row r="1311" spans="23:23" x14ac:dyDescent="0.25">
      <c r="W1311" s="1"/>
    </row>
    <row r="1312" spans="23:23" x14ac:dyDescent="0.25">
      <c r="W1312" s="1"/>
    </row>
    <row r="1313" spans="23:23" x14ac:dyDescent="0.25">
      <c r="W1313" s="1"/>
    </row>
    <row r="1314" spans="23:23" x14ac:dyDescent="0.25">
      <c r="W1314" s="1"/>
    </row>
    <row r="1315" spans="23:23" x14ac:dyDescent="0.25">
      <c r="W1315" s="1"/>
    </row>
    <row r="1316" spans="23:23" x14ac:dyDescent="0.25">
      <c r="W1316" s="1"/>
    </row>
    <row r="1317" spans="23:23" x14ac:dyDescent="0.25">
      <c r="W1317" s="1"/>
    </row>
    <row r="1318" spans="23:23" x14ac:dyDescent="0.25">
      <c r="W1318" s="1"/>
    </row>
    <row r="1319" spans="23:23" x14ac:dyDescent="0.25">
      <c r="W1319" s="1"/>
    </row>
    <row r="1320" spans="23:23" x14ac:dyDescent="0.25">
      <c r="W1320" s="1"/>
    </row>
    <row r="1321" spans="23:23" x14ac:dyDescent="0.25">
      <c r="W1321" s="1"/>
    </row>
    <row r="1322" spans="23:23" x14ac:dyDescent="0.25">
      <c r="W1322" s="1"/>
    </row>
    <row r="1323" spans="23:23" x14ac:dyDescent="0.25">
      <c r="W1323" s="1"/>
    </row>
    <row r="1324" spans="23:23" x14ac:dyDescent="0.25">
      <c r="W1324" s="1"/>
    </row>
    <row r="1325" spans="23:23" x14ac:dyDescent="0.25">
      <c r="W1325" s="1"/>
    </row>
    <row r="1326" spans="23:23" x14ac:dyDescent="0.25">
      <c r="W1326" s="1"/>
    </row>
    <row r="1327" spans="23:23" x14ac:dyDescent="0.25">
      <c r="W1327" s="1"/>
    </row>
    <row r="1328" spans="23:23" x14ac:dyDescent="0.25">
      <c r="W1328" s="1"/>
    </row>
    <row r="1329" spans="23:23" x14ac:dyDescent="0.25">
      <c r="W1329" s="1"/>
    </row>
    <row r="1330" spans="23:23" x14ac:dyDescent="0.25">
      <c r="W1330" s="1"/>
    </row>
    <row r="1331" spans="23:23" x14ac:dyDescent="0.25">
      <c r="W1331" s="1"/>
    </row>
    <row r="1332" spans="23:23" x14ac:dyDescent="0.25">
      <c r="W1332" s="1"/>
    </row>
    <row r="1333" spans="23:23" x14ac:dyDescent="0.25">
      <c r="W1333" s="1"/>
    </row>
    <row r="1334" spans="23:23" x14ac:dyDescent="0.25">
      <c r="W1334" s="1"/>
    </row>
    <row r="1335" spans="23:23" x14ac:dyDescent="0.25">
      <c r="W1335" s="1"/>
    </row>
    <row r="1336" spans="23:23" x14ac:dyDescent="0.25">
      <c r="W1336" s="1"/>
    </row>
    <row r="1337" spans="23:23" x14ac:dyDescent="0.25">
      <c r="W1337" s="1"/>
    </row>
    <row r="1338" spans="23:23" x14ac:dyDescent="0.25">
      <c r="W1338" s="1"/>
    </row>
    <row r="1339" spans="23:23" x14ac:dyDescent="0.25">
      <c r="W1339" s="1"/>
    </row>
    <row r="1340" spans="23:23" x14ac:dyDescent="0.25">
      <c r="W1340" s="1"/>
    </row>
    <row r="1341" spans="23:23" x14ac:dyDescent="0.25">
      <c r="W1341" s="1"/>
    </row>
    <row r="1342" spans="23:23" x14ac:dyDescent="0.25">
      <c r="W1342" s="1"/>
    </row>
    <row r="1343" spans="23:23" x14ac:dyDescent="0.25">
      <c r="W1343" s="1"/>
    </row>
    <row r="1344" spans="23:23" x14ac:dyDescent="0.25">
      <c r="W1344" s="1"/>
    </row>
    <row r="1345" spans="23:23" x14ac:dyDescent="0.25">
      <c r="W1345" s="1"/>
    </row>
    <row r="1346" spans="23:23" x14ac:dyDescent="0.25">
      <c r="W1346" s="1"/>
    </row>
    <row r="1347" spans="23:23" x14ac:dyDescent="0.25">
      <c r="W1347" s="1"/>
    </row>
    <row r="1348" spans="23:23" x14ac:dyDescent="0.25">
      <c r="W1348" s="1"/>
    </row>
    <row r="1349" spans="23:23" x14ac:dyDescent="0.25">
      <c r="W1349" s="1"/>
    </row>
    <row r="1350" spans="23:23" x14ac:dyDescent="0.25">
      <c r="W1350" s="1"/>
    </row>
    <row r="1351" spans="23:23" x14ac:dyDescent="0.25">
      <c r="W1351" s="1"/>
    </row>
    <row r="1352" spans="23:23" x14ac:dyDescent="0.25">
      <c r="W1352" s="1"/>
    </row>
    <row r="1353" spans="23:23" x14ac:dyDescent="0.25">
      <c r="W1353" s="1"/>
    </row>
    <row r="1354" spans="23:23" x14ac:dyDescent="0.25">
      <c r="W1354" s="1"/>
    </row>
    <row r="1355" spans="23:23" x14ac:dyDescent="0.25">
      <c r="W1355" s="1"/>
    </row>
    <row r="1356" spans="23:23" x14ac:dyDescent="0.25">
      <c r="W1356" s="1"/>
    </row>
    <row r="1357" spans="23:23" x14ac:dyDescent="0.25">
      <c r="W1357" s="1"/>
    </row>
    <row r="1358" spans="23:23" x14ac:dyDescent="0.25">
      <c r="W1358" s="1"/>
    </row>
    <row r="1359" spans="23:23" x14ac:dyDescent="0.25">
      <c r="W1359" s="1"/>
    </row>
    <row r="1360" spans="23:23" x14ac:dyDescent="0.25">
      <c r="W1360" s="1"/>
    </row>
    <row r="1361" spans="23:23" x14ac:dyDescent="0.25">
      <c r="W1361" s="1"/>
    </row>
    <row r="1362" spans="23:23" x14ac:dyDescent="0.25">
      <c r="W1362" s="1"/>
    </row>
    <row r="1363" spans="23:23" x14ac:dyDescent="0.25">
      <c r="W1363" s="1"/>
    </row>
    <row r="1364" spans="23:23" x14ac:dyDescent="0.25">
      <c r="W1364" s="1"/>
    </row>
    <row r="1365" spans="23:23" x14ac:dyDescent="0.25">
      <c r="W1365" s="1"/>
    </row>
    <row r="1366" spans="23:23" x14ac:dyDescent="0.25">
      <c r="W1366" s="1"/>
    </row>
    <row r="1367" spans="23:23" x14ac:dyDescent="0.25">
      <c r="W1367" s="1"/>
    </row>
    <row r="1368" spans="23:23" x14ac:dyDescent="0.25">
      <c r="W1368" s="1"/>
    </row>
    <row r="1369" spans="23:23" x14ac:dyDescent="0.25">
      <c r="W1369" s="1"/>
    </row>
    <row r="1370" spans="23:23" x14ac:dyDescent="0.25">
      <c r="W1370" s="1"/>
    </row>
    <row r="1371" spans="23:23" x14ac:dyDescent="0.25">
      <c r="W1371" s="1"/>
    </row>
    <row r="1372" spans="23:23" x14ac:dyDescent="0.25">
      <c r="W1372" s="1"/>
    </row>
    <row r="1373" spans="23:23" x14ac:dyDescent="0.25">
      <c r="W1373" s="1"/>
    </row>
    <row r="1374" spans="23:23" x14ac:dyDescent="0.25">
      <c r="W1374" s="1"/>
    </row>
    <row r="1375" spans="23:23" x14ac:dyDescent="0.25">
      <c r="W1375" s="1"/>
    </row>
    <row r="1376" spans="23:23" x14ac:dyDescent="0.25">
      <c r="W1376" s="1"/>
    </row>
    <row r="1377" spans="23:23" x14ac:dyDescent="0.25">
      <c r="W1377" s="1"/>
    </row>
    <row r="1378" spans="23:23" x14ac:dyDescent="0.25">
      <c r="W1378" s="1"/>
    </row>
    <row r="1379" spans="23:23" x14ac:dyDescent="0.25">
      <c r="W1379" s="1"/>
    </row>
    <row r="1380" spans="23:23" x14ac:dyDescent="0.25">
      <c r="W1380" s="1"/>
    </row>
    <row r="1381" spans="23:23" x14ac:dyDescent="0.25">
      <c r="W1381" s="1"/>
    </row>
    <row r="1382" spans="23:23" x14ac:dyDescent="0.25">
      <c r="W1382" s="1"/>
    </row>
    <row r="1383" spans="23:23" x14ac:dyDescent="0.25">
      <c r="W1383" s="1"/>
    </row>
    <row r="1384" spans="23:23" x14ac:dyDescent="0.25">
      <c r="W1384" s="1"/>
    </row>
    <row r="1385" spans="23:23" x14ac:dyDescent="0.25">
      <c r="W1385" s="1"/>
    </row>
    <row r="1386" spans="23:23" x14ac:dyDescent="0.25">
      <c r="W1386" s="1"/>
    </row>
    <row r="1387" spans="23:23" x14ac:dyDescent="0.25">
      <c r="W1387" s="1"/>
    </row>
    <row r="1388" spans="23:23" x14ac:dyDescent="0.25">
      <c r="W1388" s="1"/>
    </row>
    <row r="1389" spans="23:23" x14ac:dyDescent="0.25">
      <c r="W1389" s="1"/>
    </row>
    <row r="1390" spans="23:23" x14ac:dyDescent="0.25">
      <c r="W1390" s="1"/>
    </row>
    <row r="1391" spans="23:23" x14ac:dyDescent="0.25">
      <c r="W1391" s="1"/>
    </row>
    <row r="1392" spans="23:23" x14ac:dyDescent="0.25">
      <c r="W1392" s="1"/>
    </row>
    <row r="1393" spans="23:23" x14ac:dyDescent="0.25">
      <c r="W1393" s="1"/>
    </row>
    <row r="1394" spans="23:23" x14ac:dyDescent="0.25">
      <c r="W1394" s="1"/>
    </row>
    <row r="1395" spans="23:23" x14ac:dyDescent="0.25">
      <c r="W1395" s="1"/>
    </row>
    <row r="1396" spans="23:23" x14ac:dyDescent="0.25">
      <c r="W1396" s="1"/>
    </row>
    <row r="1397" spans="23:23" x14ac:dyDescent="0.25">
      <c r="W1397" s="1"/>
    </row>
    <row r="1398" spans="23:23" x14ac:dyDescent="0.25">
      <c r="W1398" s="1"/>
    </row>
    <row r="1399" spans="23:23" x14ac:dyDescent="0.25">
      <c r="W1399" s="1"/>
    </row>
    <row r="1400" spans="23:23" x14ac:dyDescent="0.25">
      <c r="W1400" s="1"/>
    </row>
    <row r="1401" spans="23:23" x14ac:dyDescent="0.25">
      <c r="W1401" s="1"/>
    </row>
    <row r="1402" spans="23:23" x14ac:dyDescent="0.25">
      <c r="W1402" s="1"/>
    </row>
    <row r="1403" spans="23:23" x14ac:dyDescent="0.25">
      <c r="W1403" s="1"/>
    </row>
    <row r="1404" spans="23:23" x14ac:dyDescent="0.25">
      <c r="W1404" s="1"/>
    </row>
    <row r="1405" spans="23:23" x14ac:dyDescent="0.25">
      <c r="W1405" s="1"/>
    </row>
    <row r="1406" spans="23:23" x14ac:dyDescent="0.25">
      <c r="W1406" s="1"/>
    </row>
    <row r="1407" spans="23:23" x14ac:dyDescent="0.25">
      <c r="W1407" s="1"/>
    </row>
    <row r="1408" spans="23:23" x14ac:dyDescent="0.25">
      <c r="W1408" s="1"/>
    </row>
    <row r="1409" spans="23:23" x14ac:dyDescent="0.25">
      <c r="W1409" s="1"/>
    </row>
    <row r="1410" spans="23:23" x14ac:dyDescent="0.25">
      <c r="W1410" s="1"/>
    </row>
    <row r="1411" spans="23:23" x14ac:dyDescent="0.25">
      <c r="W1411" s="1"/>
    </row>
    <row r="1412" spans="23:23" x14ac:dyDescent="0.25">
      <c r="W1412" s="1"/>
    </row>
    <row r="1413" spans="23:23" x14ac:dyDescent="0.25">
      <c r="W1413" s="1"/>
    </row>
    <row r="1414" spans="23:23" x14ac:dyDescent="0.25">
      <c r="W1414" s="1"/>
    </row>
    <row r="1415" spans="23:23" x14ac:dyDescent="0.25">
      <c r="W1415" s="1"/>
    </row>
    <row r="1416" spans="23:23" x14ac:dyDescent="0.25">
      <c r="W1416" s="1"/>
    </row>
    <row r="1417" spans="23:23" x14ac:dyDescent="0.25">
      <c r="W1417" s="1"/>
    </row>
    <row r="1418" spans="23:23" x14ac:dyDescent="0.25">
      <c r="W1418" s="1"/>
    </row>
    <row r="1419" spans="23:23" x14ac:dyDescent="0.25">
      <c r="W1419" s="1"/>
    </row>
    <row r="1420" spans="23:23" x14ac:dyDescent="0.25">
      <c r="W1420" s="1"/>
    </row>
    <row r="1421" spans="23:23" x14ac:dyDescent="0.25">
      <c r="W1421" s="1"/>
    </row>
    <row r="1422" spans="23:23" x14ac:dyDescent="0.25">
      <c r="W1422" s="1"/>
    </row>
    <row r="1423" spans="23:23" x14ac:dyDescent="0.25">
      <c r="W1423" s="1"/>
    </row>
    <row r="1424" spans="23:23" x14ac:dyDescent="0.25">
      <c r="W1424" s="1"/>
    </row>
    <row r="1425" spans="23:23" x14ac:dyDescent="0.25">
      <c r="W1425" s="1"/>
    </row>
    <row r="1426" spans="23:23" x14ac:dyDescent="0.25">
      <c r="W1426" s="1"/>
    </row>
    <row r="1427" spans="23:23" x14ac:dyDescent="0.25">
      <c r="W1427" s="1"/>
    </row>
    <row r="1428" spans="23:23" x14ac:dyDescent="0.25">
      <c r="W1428" s="1"/>
    </row>
    <row r="1429" spans="23:23" x14ac:dyDescent="0.25">
      <c r="W1429" s="1"/>
    </row>
    <row r="1430" spans="23:23" x14ac:dyDescent="0.25">
      <c r="W1430" s="1"/>
    </row>
    <row r="1431" spans="23:23" x14ac:dyDescent="0.25">
      <c r="W1431" s="1"/>
    </row>
    <row r="1432" spans="23:23" x14ac:dyDescent="0.25">
      <c r="W1432" s="1"/>
    </row>
    <row r="1433" spans="23:23" x14ac:dyDescent="0.25">
      <c r="W1433" s="1"/>
    </row>
    <row r="1434" spans="23:23" x14ac:dyDescent="0.25">
      <c r="W1434" s="1"/>
    </row>
    <row r="1435" spans="23:23" x14ac:dyDescent="0.25">
      <c r="W1435" s="1"/>
    </row>
    <row r="1436" spans="23:23" x14ac:dyDescent="0.25">
      <c r="W1436" s="1"/>
    </row>
    <row r="1437" spans="23:23" x14ac:dyDescent="0.25">
      <c r="W1437" s="1"/>
    </row>
    <row r="1438" spans="23:23" x14ac:dyDescent="0.25">
      <c r="W1438" s="1"/>
    </row>
    <row r="1439" spans="23:23" x14ac:dyDescent="0.25">
      <c r="W1439" s="1"/>
    </row>
    <row r="1440" spans="23:23" x14ac:dyDescent="0.25">
      <c r="W1440" s="1"/>
    </row>
    <row r="1441" spans="23:23" x14ac:dyDescent="0.25">
      <c r="W1441" s="1"/>
    </row>
    <row r="1442" spans="23:23" x14ac:dyDescent="0.25">
      <c r="W1442" s="1"/>
    </row>
    <row r="1443" spans="23:23" x14ac:dyDescent="0.25">
      <c r="W1443" s="1"/>
    </row>
    <row r="1444" spans="23:23" x14ac:dyDescent="0.25">
      <c r="W1444" s="1"/>
    </row>
    <row r="1445" spans="23:23" x14ac:dyDescent="0.25">
      <c r="W1445" s="1"/>
    </row>
    <row r="1446" spans="23:23" x14ac:dyDescent="0.25">
      <c r="W1446" s="1"/>
    </row>
    <row r="1447" spans="23:23" x14ac:dyDescent="0.25">
      <c r="W1447" s="1"/>
    </row>
    <row r="1448" spans="23:23" x14ac:dyDescent="0.25">
      <c r="W1448" s="1"/>
    </row>
    <row r="1449" spans="23:23" x14ac:dyDescent="0.25">
      <c r="W1449" s="1"/>
    </row>
    <row r="1450" spans="23:23" x14ac:dyDescent="0.25">
      <c r="W1450" s="1"/>
    </row>
    <row r="1451" spans="23:23" x14ac:dyDescent="0.25">
      <c r="W1451" s="1"/>
    </row>
    <row r="1452" spans="23:23" x14ac:dyDescent="0.25">
      <c r="W1452" s="1"/>
    </row>
    <row r="1453" spans="23:23" x14ac:dyDescent="0.25">
      <c r="W1453" s="1"/>
    </row>
    <row r="1454" spans="23:23" x14ac:dyDescent="0.25">
      <c r="W1454" s="1"/>
    </row>
    <row r="1455" spans="23:23" x14ac:dyDescent="0.25">
      <c r="W1455" s="1"/>
    </row>
    <row r="1456" spans="23:23" x14ac:dyDescent="0.25">
      <c r="W1456" s="1"/>
    </row>
    <row r="1457" spans="23:23" x14ac:dyDescent="0.25">
      <c r="W1457" s="1"/>
    </row>
    <row r="1458" spans="23:23" x14ac:dyDescent="0.25">
      <c r="W1458" s="1"/>
    </row>
    <row r="1459" spans="23:23" x14ac:dyDescent="0.25">
      <c r="W1459" s="1"/>
    </row>
    <row r="1460" spans="23:23" x14ac:dyDescent="0.25">
      <c r="W1460" s="1"/>
    </row>
    <row r="1461" spans="23:23" x14ac:dyDescent="0.25">
      <c r="W1461" s="1"/>
    </row>
    <row r="1462" spans="23:23" x14ac:dyDescent="0.25">
      <c r="W1462" s="1"/>
    </row>
    <row r="1463" spans="23:23" x14ac:dyDescent="0.25">
      <c r="W1463" s="1"/>
    </row>
    <row r="1464" spans="23:23" x14ac:dyDescent="0.25">
      <c r="W1464" s="1"/>
    </row>
    <row r="1465" spans="23:23" x14ac:dyDescent="0.25">
      <c r="W1465" s="1"/>
    </row>
    <row r="1466" spans="23:23" x14ac:dyDescent="0.25">
      <c r="W1466" s="1"/>
    </row>
    <row r="1467" spans="23:23" x14ac:dyDescent="0.25">
      <c r="W1467" s="1"/>
    </row>
    <row r="1468" spans="23:23" x14ac:dyDescent="0.25">
      <c r="W1468" s="1"/>
    </row>
    <row r="1469" spans="23:23" x14ac:dyDescent="0.25">
      <c r="W1469" s="1"/>
    </row>
    <row r="1470" spans="23:23" x14ac:dyDescent="0.25">
      <c r="W1470" s="1"/>
    </row>
    <row r="1471" spans="23:23" x14ac:dyDescent="0.25">
      <c r="W1471" s="1"/>
    </row>
    <row r="1472" spans="23:23" x14ac:dyDescent="0.25">
      <c r="W1472" s="1"/>
    </row>
    <row r="1473" spans="23:23" x14ac:dyDescent="0.25">
      <c r="W1473" s="1"/>
    </row>
    <row r="1474" spans="23:23" x14ac:dyDescent="0.25">
      <c r="W1474" s="1"/>
    </row>
    <row r="1475" spans="23:23" x14ac:dyDescent="0.25">
      <c r="W1475" s="1"/>
    </row>
    <row r="1476" spans="23:23" x14ac:dyDescent="0.25">
      <c r="W1476" s="1"/>
    </row>
    <row r="1477" spans="23:23" x14ac:dyDescent="0.25">
      <c r="W1477" s="1"/>
    </row>
    <row r="1478" spans="23:23" x14ac:dyDescent="0.25">
      <c r="W1478" s="1"/>
    </row>
    <row r="1479" spans="23:23" x14ac:dyDescent="0.25">
      <c r="W1479" s="1"/>
    </row>
    <row r="1480" spans="23:23" x14ac:dyDescent="0.25">
      <c r="W1480" s="1"/>
    </row>
    <row r="1481" spans="23:23" x14ac:dyDescent="0.25">
      <c r="W1481" s="1"/>
    </row>
    <row r="1482" spans="23:23" x14ac:dyDescent="0.25">
      <c r="W1482" s="1"/>
    </row>
    <row r="1483" spans="23:23" x14ac:dyDescent="0.25">
      <c r="W1483" s="1"/>
    </row>
    <row r="1484" spans="23:23" x14ac:dyDescent="0.25">
      <c r="W1484" s="1"/>
    </row>
    <row r="1485" spans="23:23" x14ac:dyDescent="0.25">
      <c r="W1485" s="1"/>
    </row>
    <row r="1486" spans="23:23" x14ac:dyDescent="0.25">
      <c r="W1486" s="1"/>
    </row>
    <row r="1487" spans="23:23" x14ac:dyDescent="0.25">
      <c r="W1487" s="1"/>
    </row>
    <row r="1488" spans="23:23" x14ac:dyDescent="0.25">
      <c r="W1488" s="1"/>
    </row>
    <row r="1489" spans="23:23" x14ac:dyDescent="0.25">
      <c r="W1489" s="1"/>
    </row>
    <row r="1490" spans="23:23" x14ac:dyDescent="0.25">
      <c r="W1490" s="1"/>
    </row>
    <row r="1491" spans="23:23" x14ac:dyDescent="0.25">
      <c r="W1491" s="1"/>
    </row>
    <row r="1492" spans="23:23" x14ac:dyDescent="0.25">
      <c r="W1492" s="1"/>
    </row>
    <row r="1493" spans="23:23" x14ac:dyDescent="0.25">
      <c r="W1493" s="1"/>
    </row>
    <row r="1494" spans="23:23" x14ac:dyDescent="0.25">
      <c r="W1494" s="1"/>
    </row>
    <row r="1495" spans="23:23" x14ac:dyDescent="0.25">
      <c r="W1495" s="1"/>
    </row>
    <row r="1496" spans="23:23" x14ac:dyDescent="0.25">
      <c r="W1496" s="1"/>
    </row>
    <row r="1497" spans="23:23" x14ac:dyDescent="0.25">
      <c r="W1497" s="1"/>
    </row>
    <row r="1498" spans="23:23" x14ac:dyDescent="0.25">
      <c r="W1498" s="1"/>
    </row>
    <row r="1499" spans="23:23" x14ac:dyDescent="0.25">
      <c r="W1499" s="1"/>
    </row>
    <row r="1500" spans="23:23" x14ac:dyDescent="0.25">
      <c r="W1500" s="1"/>
    </row>
    <row r="1501" spans="23:23" x14ac:dyDescent="0.25">
      <c r="W1501" s="1"/>
    </row>
    <row r="1502" spans="23:23" x14ac:dyDescent="0.25">
      <c r="W1502" s="1"/>
    </row>
    <row r="1503" spans="23:23" x14ac:dyDescent="0.25">
      <c r="W1503" s="1"/>
    </row>
    <row r="1504" spans="23:23" x14ac:dyDescent="0.25">
      <c r="W1504" s="1"/>
    </row>
    <row r="1505" spans="23:23" x14ac:dyDescent="0.25">
      <c r="W1505" s="1"/>
    </row>
    <row r="1506" spans="23:23" x14ac:dyDescent="0.25">
      <c r="W1506" s="1"/>
    </row>
    <row r="1507" spans="23:23" x14ac:dyDescent="0.25">
      <c r="W1507" s="1"/>
    </row>
    <row r="1508" spans="23:23" x14ac:dyDescent="0.25">
      <c r="W1508" s="1"/>
    </row>
    <row r="1509" spans="23:23" x14ac:dyDescent="0.25">
      <c r="W1509" s="1"/>
    </row>
    <row r="1510" spans="23:23" x14ac:dyDescent="0.25">
      <c r="W1510" s="1"/>
    </row>
    <row r="1511" spans="23:23" x14ac:dyDescent="0.25">
      <c r="W1511" s="1"/>
    </row>
    <row r="1512" spans="23:23" x14ac:dyDescent="0.25">
      <c r="W1512" s="1"/>
    </row>
    <row r="1513" spans="23:23" x14ac:dyDescent="0.25">
      <c r="W1513" s="1"/>
    </row>
    <row r="1514" spans="23:23" x14ac:dyDescent="0.25">
      <c r="W1514" s="1"/>
    </row>
    <row r="1515" spans="23:23" x14ac:dyDescent="0.25">
      <c r="W1515" s="1"/>
    </row>
    <row r="1516" spans="23:23" x14ac:dyDescent="0.25">
      <c r="W1516" s="1"/>
    </row>
    <row r="1517" spans="23:23" x14ac:dyDescent="0.25">
      <c r="W1517" s="1"/>
    </row>
    <row r="1518" spans="23:23" x14ac:dyDescent="0.25">
      <c r="W1518" s="1"/>
    </row>
    <row r="1519" spans="23:23" x14ac:dyDescent="0.25">
      <c r="W1519" s="1"/>
    </row>
    <row r="1520" spans="23:23" x14ac:dyDescent="0.25">
      <c r="W1520" s="1"/>
    </row>
    <row r="1521" spans="23:23" x14ac:dyDescent="0.25">
      <c r="W1521" s="1"/>
    </row>
    <row r="1522" spans="23:23" x14ac:dyDescent="0.25">
      <c r="W1522" s="1"/>
    </row>
    <row r="1523" spans="23:23" x14ac:dyDescent="0.25">
      <c r="W1523" s="1"/>
    </row>
    <row r="1524" spans="23:23" x14ac:dyDescent="0.25">
      <c r="W1524" s="1"/>
    </row>
    <row r="1525" spans="23:23" x14ac:dyDescent="0.25">
      <c r="W1525" s="1"/>
    </row>
    <row r="1526" spans="23:23" x14ac:dyDescent="0.25">
      <c r="W1526" s="1"/>
    </row>
    <row r="1527" spans="23:23" x14ac:dyDescent="0.25">
      <c r="W1527" s="1"/>
    </row>
    <row r="1528" spans="23:23" x14ac:dyDescent="0.25">
      <c r="W1528" s="1"/>
    </row>
    <row r="1529" spans="23:23" x14ac:dyDescent="0.25">
      <c r="W1529" s="1"/>
    </row>
    <row r="1530" spans="23:23" x14ac:dyDescent="0.25">
      <c r="W1530" s="1"/>
    </row>
    <row r="1531" spans="23:23" x14ac:dyDescent="0.25">
      <c r="W1531" s="1"/>
    </row>
    <row r="1532" spans="23:23" x14ac:dyDescent="0.25">
      <c r="W1532" s="1"/>
    </row>
    <row r="1533" spans="23:23" x14ac:dyDescent="0.25">
      <c r="W1533" s="1"/>
    </row>
    <row r="1534" spans="23:23" x14ac:dyDescent="0.25">
      <c r="W1534" s="1"/>
    </row>
    <row r="1535" spans="23:23" x14ac:dyDescent="0.25">
      <c r="W1535" s="1"/>
    </row>
    <row r="1536" spans="23:23" x14ac:dyDescent="0.25">
      <c r="W1536" s="1"/>
    </row>
    <row r="1537" spans="23:23" x14ac:dyDescent="0.25">
      <c r="W1537" s="1"/>
    </row>
    <row r="1538" spans="23:23" x14ac:dyDescent="0.25">
      <c r="W1538" s="1"/>
    </row>
    <row r="1539" spans="23:23" x14ac:dyDescent="0.25">
      <c r="W1539" s="1"/>
    </row>
    <row r="1540" spans="23:23" x14ac:dyDescent="0.25">
      <c r="W1540" s="1"/>
    </row>
    <row r="1541" spans="23:23" x14ac:dyDescent="0.25">
      <c r="W1541" s="1"/>
    </row>
    <row r="1542" spans="23:23" x14ac:dyDescent="0.25">
      <c r="W1542" s="1"/>
    </row>
    <row r="1543" spans="23:23" x14ac:dyDescent="0.25">
      <c r="W1543" s="1"/>
    </row>
    <row r="1544" spans="23:23" x14ac:dyDescent="0.25">
      <c r="W1544" s="1"/>
    </row>
    <row r="1545" spans="23:23" x14ac:dyDescent="0.25">
      <c r="W1545" s="1"/>
    </row>
    <row r="1546" spans="23:23" x14ac:dyDescent="0.25">
      <c r="W1546" s="1"/>
    </row>
    <row r="1547" spans="23:23" x14ac:dyDescent="0.25">
      <c r="W1547" s="1"/>
    </row>
    <row r="1548" spans="23:23" x14ac:dyDescent="0.25">
      <c r="W1548" s="1"/>
    </row>
    <row r="1549" spans="23:23" x14ac:dyDescent="0.25">
      <c r="W1549" s="1"/>
    </row>
    <row r="1550" spans="23:23" x14ac:dyDescent="0.25">
      <c r="W1550" s="1"/>
    </row>
    <row r="1551" spans="23:23" x14ac:dyDescent="0.25">
      <c r="W1551" s="1"/>
    </row>
    <row r="1552" spans="23:23" x14ac:dyDescent="0.25">
      <c r="W1552" s="1"/>
    </row>
    <row r="1553" spans="23:23" x14ac:dyDescent="0.25">
      <c r="W1553" s="1"/>
    </row>
    <row r="1554" spans="23:23" x14ac:dyDescent="0.25">
      <c r="W1554" s="1"/>
    </row>
    <row r="1555" spans="23:23" x14ac:dyDescent="0.25">
      <c r="W1555" s="1"/>
    </row>
    <row r="1556" spans="23:23" x14ac:dyDescent="0.25">
      <c r="W1556" s="1"/>
    </row>
    <row r="1557" spans="23:23" x14ac:dyDescent="0.25">
      <c r="W1557" s="1"/>
    </row>
    <row r="1558" spans="23:23" x14ac:dyDescent="0.25">
      <c r="W1558" s="1"/>
    </row>
    <row r="1559" spans="23:23" x14ac:dyDescent="0.25">
      <c r="W1559" s="1"/>
    </row>
    <row r="1560" spans="23:23" x14ac:dyDescent="0.25">
      <c r="W1560" s="1"/>
    </row>
    <row r="1561" spans="23:23" x14ac:dyDescent="0.25">
      <c r="W1561" s="1"/>
    </row>
    <row r="1562" spans="23:23" x14ac:dyDescent="0.25">
      <c r="W1562" s="1"/>
    </row>
    <row r="1563" spans="23:23" x14ac:dyDescent="0.25">
      <c r="W1563" s="1"/>
    </row>
    <row r="1564" spans="23:23" x14ac:dyDescent="0.25">
      <c r="W1564" s="1"/>
    </row>
    <row r="1565" spans="23:23" x14ac:dyDescent="0.25">
      <c r="W1565" s="1"/>
    </row>
    <row r="1566" spans="23:23" x14ac:dyDescent="0.25">
      <c r="W1566" s="1"/>
    </row>
    <row r="1567" spans="23:23" x14ac:dyDescent="0.25">
      <c r="W1567" s="1"/>
    </row>
    <row r="1568" spans="23:23" x14ac:dyDescent="0.25">
      <c r="W1568" s="1"/>
    </row>
    <row r="1569" spans="23:23" x14ac:dyDescent="0.25">
      <c r="W1569" s="1"/>
    </row>
    <row r="1570" spans="23:23" x14ac:dyDescent="0.25">
      <c r="W1570" s="1"/>
    </row>
    <row r="1571" spans="23:23" x14ac:dyDescent="0.25">
      <c r="W1571" s="1"/>
    </row>
    <row r="1572" spans="23:23" x14ac:dyDescent="0.25">
      <c r="W1572" s="1"/>
    </row>
    <row r="1573" spans="23:23" x14ac:dyDescent="0.25">
      <c r="W1573" s="1"/>
    </row>
    <row r="1574" spans="23:23" x14ac:dyDescent="0.25">
      <c r="W1574" s="1"/>
    </row>
    <row r="1575" spans="23:23" x14ac:dyDescent="0.25">
      <c r="W1575" s="1"/>
    </row>
    <row r="1576" spans="23:23" x14ac:dyDescent="0.25">
      <c r="W1576" s="1"/>
    </row>
    <row r="1577" spans="23:23" x14ac:dyDescent="0.25">
      <c r="W1577" s="1"/>
    </row>
    <row r="1578" spans="23:23" x14ac:dyDescent="0.25">
      <c r="W1578" s="1"/>
    </row>
    <row r="1579" spans="23:23" x14ac:dyDescent="0.25">
      <c r="W1579" s="1"/>
    </row>
    <row r="1580" spans="23:23" x14ac:dyDescent="0.25">
      <c r="W1580" s="1"/>
    </row>
    <row r="1581" spans="23:23" x14ac:dyDescent="0.25">
      <c r="W1581" s="1"/>
    </row>
    <row r="1582" spans="23:23" x14ac:dyDescent="0.25">
      <c r="W1582" s="1"/>
    </row>
    <row r="1583" spans="23:23" x14ac:dyDescent="0.25">
      <c r="W1583" s="1"/>
    </row>
    <row r="1584" spans="23:23" x14ac:dyDescent="0.25">
      <c r="W1584" s="1"/>
    </row>
    <row r="1585" spans="23:23" x14ac:dyDescent="0.25">
      <c r="W1585" s="1"/>
    </row>
    <row r="1586" spans="23:23" x14ac:dyDescent="0.25">
      <c r="W1586" s="1"/>
    </row>
    <row r="1587" spans="23:23" x14ac:dyDescent="0.25">
      <c r="W1587" s="1"/>
    </row>
    <row r="1588" spans="23:23" x14ac:dyDescent="0.25">
      <c r="W1588" s="1"/>
    </row>
    <row r="1589" spans="23:23" x14ac:dyDescent="0.25">
      <c r="W1589" s="1"/>
    </row>
    <row r="1590" spans="23:23" x14ac:dyDescent="0.25">
      <c r="W1590" s="1"/>
    </row>
    <row r="1591" spans="23:23" x14ac:dyDescent="0.25">
      <c r="W1591" s="1"/>
    </row>
    <row r="1592" spans="23:23" x14ac:dyDescent="0.25">
      <c r="W1592" s="1"/>
    </row>
    <row r="1593" spans="23:23" x14ac:dyDescent="0.25">
      <c r="W1593" s="1"/>
    </row>
    <row r="1594" spans="23:23" x14ac:dyDescent="0.25">
      <c r="W1594" s="1"/>
    </row>
    <row r="1595" spans="23:23" x14ac:dyDescent="0.25">
      <c r="W1595" s="1"/>
    </row>
    <row r="1596" spans="23:23" x14ac:dyDescent="0.25">
      <c r="W1596" s="1"/>
    </row>
    <row r="1597" spans="23:23" x14ac:dyDescent="0.25">
      <c r="W1597" s="1"/>
    </row>
    <row r="1598" spans="23:23" x14ac:dyDescent="0.25">
      <c r="W1598" s="1"/>
    </row>
    <row r="1599" spans="23:23" x14ac:dyDescent="0.25">
      <c r="W1599" s="1"/>
    </row>
    <row r="1600" spans="23:23" x14ac:dyDescent="0.25">
      <c r="W1600" s="1"/>
    </row>
    <row r="1601" spans="23:23" x14ac:dyDescent="0.25">
      <c r="W1601" s="1"/>
    </row>
    <row r="1602" spans="23:23" x14ac:dyDescent="0.25">
      <c r="W1602" s="1"/>
    </row>
    <row r="1603" spans="23:23" x14ac:dyDescent="0.25">
      <c r="W1603" s="1"/>
    </row>
    <row r="1604" spans="23:23" x14ac:dyDescent="0.25">
      <c r="W1604" s="1"/>
    </row>
    <row r="1605" spans="23:23" x14ac:dyDescent="0.25">
      <c r="W1605" s="1"/>
    </row>
    <row r="1606" spans="23:23" x14ac:dyDescent="0.25">
      <c r="W1606" s="1"/>
    </row>
    <row r="1607" spans="23:23" x14ac:dyDescent="0.25">
      <c r="W1607" s="1"/>
    </row>
    <row r="1608" spans="23:23" x14ac:dyDescent="0.25">
      <c r="W1608" s="1"/>
    </row>
    <row r="1609" spans="23:23" x14ac:dyDescent="0.25">
      <c r="W1609" s="1"/>
    </row>
    <row r="1610" spans="23:23" x14ac:dyDescent="0.25">
      <c r="W1610" s="1"/>
    </row>
    <row r="1611" spans="23:23" x14ac:dyDescent="0.25">
      <c r="W1611" s="1"/>
    </row>
    <row r="1612" spans="23:23" x14ac:dyDescent="0.25">
      <c r="W1612" s="1"/>
    </row>
    <row r="1613" spans="23:23" x14ac:dyDescent="0.25">
      <c r="W1613" s="1"/>
    </row>
    <row r="1614" spans="23:23" x14ac:dyDescent="0.25">
      <c r="W1614" s="1"/>
    </row>
    <row r="1615" spans="23:23" x14ac:dyDescent="0.25">
      <c r="W1615" s="1"/>
    </row>
    <row r="1616" spans="23:23" x14ac:dyDescent="0.25">
      <c r="W1616" s="1"/>
    </row>
    <row r="1617" spans="23:23" x14ac:dyDescent="0.25">
      <c r="W1617" s="1"/>
    </row>
    <row r="1618" spans="23:23" x14ac:dyDescent="0.25">
      <c r="W1618" s="1"/>
    </row>
    <row r="1619" spans="23:23" x14ac:dyDescent="0.25">
      <c r="W1619" s="1"/>
    </row>
    <row r="1620" spans="23:23" x14ac:dyDescent="0.25">
      <c r="W1620" s="1"/>
    </row>
    <row r="1621" spans="23:23" x14ac:dyDescent="0.25">
      <c r="W1621" s="1"/>
    </row>
    <row r="1622" spans="23:23" x14ac:dyDescent="0.25">
      <c r="W1622" s="1"/>
    </row>
    <row r="1623" spans="23:23" x14ac:dyDescent="0.25">
      <c r="W1623" s="1"/>
    </row>
    <row r="1624" spans="23:23" x14ac:dyDescent="0.25">
      <c r="W1624" s="1"/>
    </row>
    <row r="1625" spans="23:23" x14ac:dyDescent="0.25">
      <c r="W1625" s="1"/>
    </row>
    <row r="1626" spans="23:23" x14ac:dyDescent="0.25">
      <c r="W1626" s="1"/>
    </row>
    <row r="1627" spans="23:23" x14ac:dyDescent="0.25">
      <c r="W1627" s="1"/>
    </row>
    <row r="1628" spans="23:23" x14ac:dyDescent="0.25">
      <c r="W1628" s="1"/>
    </row>
    <row r="1629" spans="23:23" x14ac:dyDescent="0.25">
      <c r="W1629" s="1"/>
    </row>
    <row r="1630" spans="23:23" x14ac:dyDescent="0.25">
      <c r="W1630" s="1"/>
    </row>
    <row r="1631" spans="23:23" x14ac:dyDescent="0.25">
      <c r="W1631" s="1"/>
    </row>
    <row r="1632" spans="23:23" x14ac:dyDescent="0.25">
      <c r="W1632" s="1"/>
    </row>
    <row r="1633" spans="23:23" x14ac:dyDescent="0.25">
      <c r="W1633" s="1"/>
    </row>
    <row r="1634" spans="23:23" x14ac:dyDescent="0.25">
      <c r="W1634" s="1"/>
    </row>
    <row r="1635" spans="23:23" x14ac:dyDescent="0.25">
      <c r="W1635" s="1"/>
    </row>
    <row r="1636" spans="23:23" x14ac:dyDescent="0.25">
      <c r="W1636" s="1"/>
    </row>
    <row r="1637" spans="23:23" x14ac:dyDescent="0.25">
      <c r="W1637" s="1"/>
    </row>
    <row r="1638" spans="23:23" x14ac:dyDescent="0.25">
      <c r="W1638" s="1"/>
    </row>
    <row r="1639" spans="23:23" x14ac:dyDescent="0.25">
      <c r="W1639" s="1"/>
    </row>
    <row r="1640" spans="23:23" x14ac:dyDescent="0.25">
      <c r="W1640" s="1"/>
    </row>
    <row r="1641" spans="23:23" x14ac:dyDescent="0.25">
      <c r="W1641" s="1"/>
    </row>
    <row r="1642" spans="23:23" x14ac:dyDescent="0.25">
      <c r="W1642" s="1"/>
    </row>
    <row r="1643" spans="23:23" x14ac:dyDescent="0.25">
      <c r="W1643" s="1"/>
    </row>
    <row r="1644" spans="23:23" x14ac:dyDescent="0.25">
      <c r="W1644" s="1"/>
    </row>
    <row r="1645" spans="23:23" x14ac:dyDescent="0.25">
      <c r="W1645" s="1"/>
    </row>
    <row r="1646" spans="23:23" x14ac:dyDescent="0.25">
      <c r="W1646" s="1"/>
    </row>
    <row r="1647" spans="23:23" x14ac:dyDescent="0.25">
      <c r="W1647" s="1"/>
    </row>
    <row r="1648" spans="23:23" x14ac:dyDescent="0.25">
      <c r="W1648" s="1"/>
    </row>
    <row r="1649" spans="23:23" x14ac:dyDescent="0.25">
      <c r="W1649" s="1"/>
    </row>
    <row r="1650" spans="23:23" x14ac:dyDescent="0.25">
      <c r="W1650" s="1"/>
    </row>
    <row r="1651" spans="23:23" x14ac:dyDescent="0.25">
      <c r="W1651" s="1"/>
    </row>
    <row r="1652" spans="23:23" x14ac:dyDescent="0.25">
      <c r="W1652" s="1"/>
    </row>
    <row r="1653" spans="23:23" x14ac:dyDescent="0.25">
      <c r="W1653" s="1"/>
    </row>
    <row r="1654" spans="23:23" x14ac:dyDescent="0.25">
      <c r="W1654" s="1"/>
    </row>
    <row r="1655" spans="23:23" x14ac:dyDescent="0.25">
      <c r="W1655" s="1"/>
    </row>
    <row r="1656" spans="23:23" x14ac:dyDescent="0.25">
      <c r="W1656" s="1"/>
    </row>
    <row r="1657" spans="23:23" x14ac:dyDescent="0.25">
      <c r="W1657" s="1"/>
    </row>
    <row r="1658" spans="23:23" x14ac:dyDescent="0.25">
      <c r="W1658" s="1"/>
    </row>
    <row r="1659" spans="23:23" x14ac:dyDescent="0.25">
      <c r="W1659" s="1"/>
    </row>
    <row r="1660" spans="23:23" x14ac:dyDescent="0.25">
      <c r="W1660" s="1"/>
    </row>
    <row r="1661" spans="23:23" x14ac:dyDescent="0.25">
      <c r="W1661" s="1"/>
    </row>
    <row r="1662" spans="23:23" x14ac:dyDescent="0.25">
      <c r="W1662" s="1"/>
    </row>
    <row r="1663" spans="23:23" x14ac:dyDescent="0.25">
      <c r="W1663" s="1"/>
    </row>
    <row r="1664" spans="23:23" x14ac:dyDescent="0.25">
      <c r="W1664" s="1"/>
    </row>
    <row r="1665" spans="23:23" x14ac:dyDescent="0.25">
      <c r="W1665" s="1"/>
    </row>
    <row r="1666" spans="23:23" x14ac:dyDescent="0.25">
      <c r="W1666" s="1"/>
    </row>
    <row r="1667" spans="23:23" x14ac:dyDescent="0.25">
      <c r="W1667" s="1"/>
    </row>
    <row r="1668" spans="23:23" x14ac:dyDescent="0.25">
      <c r="W1668" s="1"/>
    </row>
    <row r="1669" spans="23:23" x14ac:dyDescent="0.25">
      <c r="W1669" s="1"/>
    </row>
    <row r="1670" spans="23:23" x14ac:dyDescent="0.25">
      <c r="W1670" s="1"/>
    </row>
    <row r="1671" spans="23:23" x14ac:dyDescent="0.25">
      <c r="W1671" s="1"/>
    </row>
    <row r="1672" spans="23:23" x14ac:dyDescent="0.25">
      <c r="W1672" s="1"/>
    </row>
    <row r="1673" spans="23:23" x14ac:dyDescent="0.25">
      <c r="W1673" s="1"/>
    </row>
    <row r="1674" spans="23:23" x14ac:dyDescent="0.25">
      <c r="W1674" s="1"/>
    </row>
    <row r="1675" spans="23:23" x14ac:dyDescent="0.25">
      <c r="W1675" s="1"/>
    </row>
    <row r="1676" spans="23:23" x14ac:dyDescent="0.25">
      <c r="W1676" s="1"/>
    </row>
    <row r="1677" spans="23:23" x14ac:dyDescent="0.25">
      <c r="W1677" s="1"/>
    </row>
    <row r="1678" spans="23:23" x14ac:dyDescent="0.25">
      <c r="W1678" s="1"/>
    </row>
    <row r="1679" spans="23:23" x14ac:dyDescent="0.25">
      <c r="W1679" s="1"/>
    </row>
    <row r="1680" spans="23:23" x14ac:dyDescent="0.25">
      <c r="W1680" s="1"/>
    </row>
    <row r="1681" spans="23:23" x14ac:dyDescent="0.25">
      <c r="W1681" s="1"/>
    </row>
    <row r="1682" spans="23:23" x14ac:dyDescent="0.25">
      <c r="W1682" s="1"/>
    </row>
    <row r="1683" spans="23:23" x14ac:dyDescent="0.25">
      <c r="W1683" s="1"/>
    </row>
    <row r="1684" spans="23:23" x14ac:dyDescent="0.25">
      <c r="W1684" s="1"/>
    </row>
    <row r="1685" spans="23:23" x14ac:dyDescent="0.25">
      <c r="W1685" s="1"/>
    </row>
    <row r="1686" spans="23:23" x14ac:dyDescent="0.25">
      <c r="W1686" s="1"/>
    </row>
    <row r="1687" spans="23:23" x14ac:dyDescent="0.25">
      <c r="W1687" s="1"/>
    </row>
    <row r="1688" spans="23:23" x14ac:dyDescent="0.25">
      <c r="W1688" s="1"/>
    </row>
    <row r="1689" spans="23:23" x14ac:dyDescent="0.25">
      <c r="W1689" s="1"/>
    </row>
    <row r="1690" spans="23:23" x14ac:dyDescent="0.25">
      <c r="W1690" s="1"/>
    </row>
    <row r="1691" spans="23:23" x14ac:dyDescent="0.25">
      <c r="W1691" s="1"/>
    </row>
    <row r="1692" spans="23:23" x14ac:dyDescent="0.25">
      <c r="W1692" s="1"/>
    </row>
    <row r="1693" spans="23:23" x14ac:dyDescent="0.25">
      <c r="W1693" s="1"/>
    </row>
    <row r="1694" spans="23:23" x14ac:dyDescent="0.25">
      <c r="W1694" s="1"/>
    </row>
    <row r="1695" spans="23:23" x14ac:dyDescent="0.25">
      <c r="W1695" s="1"/>
    </row>
    <row r="1696" spans="23:23" x14ac:dyDescent="0.25">
      <c r="W1696" s="1"/>
    </row>
    <row r="1697" spans="23:23" x14ac:dyDescent="0.25">
      <c r="W1697" s="1"/>
    </row>
    <row r="1698" spans="23:23" x14ac:dyDescent="0.25">
      <c r="W1698" s="1"/>
    </row>
    <row r="1699" spans="23:23" x14ac:dyDescent="0.25">
      <c r="W1699" s="1"/>
    </row>
    <row r="1700" spans="23:23" x14ac:dyDescent="0.25">
      <c r="W1700" s="1"/>
    </row>
    <row r="1701" spans="23:23" x14ac:dyDescent="0.25">
      <c r="W1701" s="1"/>
    </row>
    <row r="1702" spans="23:23" x14ac:dyDescent="0.25">
      <c r="W1702" s="1"/>
    </row>
    <row r="1703" spans="23:23" x14ac:dyDescent="0.25">
      <c r="W1703" s="1"/>
    </row>
    <row r="1704" spans="23:23" x14ac:dyDescent="0.25">
      <c r="W1704" s="1"/>
    </row>
    <row r="1705" spans="23:23" x14ac:dyDescent="0.25">
      <c r="W1705" s="1"/>
    </row>
    <row r="1706" spans="23:23" x14ac:dyDescent="0.25">
      <c r="W1706" s="1"/>
    </row>
    <row r="1707" spans="23:23" x14ac:dyDescent="0.25">
      <c r="W1707" s="1"/>
    </row>
    <row r="1708" spans="23:23" x14ac:dyDescent="0.25">
      <c r="W1708" s="1"/>
    </row>
    <row r="1709" spans="23:23" x14ac:dyDescent="0.25">
      <c r="W1709" s="1"/>
    </row>
    <row r="1710" spans="23:23" x14ac:dyDescent="0.25">
      <c r="W1710" s="1"/>
    </row>
    <row r="1711" spans="23:23" x14ac:dyDescent="0.25">
      <c r="W1711" s="1"/>
    </row>
    <row r="1712" spans="23:23" x14ac:dyDescent="0.25">
      <c r="W1712" s="1"/>
    </row>
    <row r="1713" spans="23:23" x14ac:dyDescent="0.25">
      <c r="W1713" s="1"/>
    </row>
    <row r="1714" spans="23:23" x14ac:dyDescent="0.25">
      <c r="W1714" s="1"/>
    </row>
    <row r="1715" spans="23:23" x14ac:dyDescent="0.25">
      <c r="W1715" s="1"/>
    </row>
    <row r="1716" spans="23:23" x14ac:dyDescent="0.25">
      <c r="W1716" s="1"/>
    </row>
    <row r="1717" spans="23:23" x14ac:dyDescent="0.25">
      <c r="W1717" s="1"/>
    </row>
    <row r="1718" spans="23:23" x14ac:dyDescent="0.25">
      <c r="W1718" s="1"/>
    </row>
    <row r="1719" spans="23:23" x14ac:dyDescent="0.25">
      <c r="W1719" s="1"/>
    </row>
    <row r="1720" spans="23:23" x14ac:dyDescent="0.25">
      <c r="W1720" s="1"/>
    </row>
    <row r="1721" spans="23:23" x14ac:dyDescent="0.25">
      <c r="W1721" s="1"/>
    </row>
    <row r="1722" spans="23:23" x14ac:dyDescent="0.25">
      <c r="W1722" s="1"/>
    </row>
    <row r="1723" spans="23:23" x14ac:dyDescent="0.25">
      <c r="W1723" s="1"/>
    </row>
    <row r="1724" spans="23:23" x14ac:dyDescent="0.25">
      <c r="W1724" s="1"/>
    </row>
    <row r="1725" spans="23:23" x14ac:dyDescent="0.25">
      <c r="W1725" s="1"/>
    </row>
    <row r="1726" spans="23:23" x14ac:dyDescent="0.25">
      <c r="W1726" s="1"/>
    </row>
    <row r="1727" spans="23:23" x14ac:dyDescent="0.25">
      <c r="W1727" s="1"/>
    </row>
    <row r="1728" spans="23:23" x14ac:dyDescent="0.25">
      <c r="W1728" s="1"/>
    </row>
    <row r="1729" spans="23:23" x14ac:dyDescent="0.25">
      <c r="W1729" s="1"/>
    </row>
    <row r="1730" spans="23:23" x14ac:dyDescent="0.25">
      <c r="W1730" s="1"/>
    </row>
    <row r="1731" spans="23:23" x14ac:dyDescent="0.25">
      <c r="W1731" s="1"/>
    </row>
    <row r="1732" spans="23:23" x14ac:dyDescent="0.25">
      <c r="W1732" s="1"/>
    </row>
    <row r="1733" spans="23:23" x14ac:dyDescent="0.25">
      <c r="W1733" s="1"/>
    </row>
    <row r="1734" spans="23:23" x14ac:dyDescent="0.25">
      <c r="W1734" s="1"/>
    </row>
    <row r="1735" spans="23:23" x14ac:dyDescent="0.25">
      <c r="W1735" s="1"/>
    </row>
    <row r="1736" spans="23:23" x14ac:dyDescent="0.25">
      <c r="W1736" s="1"/>
    </row>
    <row r="1737" spans="23:23" x14ac:dyDescent="0.25">
      <c r="W1737" s="1"/>
    </row>
    <row r="1738" spans="23:23" x14ac:dyDescent="0.25">
      <c r="W1738" s="1"/>
    </row>
    <row r="1739" spans="23:23" x14ac:dyDescent="0.25">
      <c r="W1739" s="1"/>
    </row>
    <row r="1740" spans="23:23" x14ac:dyDescent="0.25">
      <c r="W1740" s="1"/>
    </row>
    <row r="1741" spans="23:23" x14ac:dyDescent="0.25">
      <c r="W1741" s="1"/>
    </row>
    <row r="1742" spans="23:23" x14ac:dyDescent="0.25">
      <c r="W1742" s="1"/>
    </row>
    <row r="1743" spans="23:23" x14ac:dyDescent="0.25">
      <c r="W1743" s="1"/>
    </row>
    <row r="1744" spans="23:23" x14ac:dyDescent="0.25">
      <c r="W1744" s="1"/>
    </row>
    <row r="1745" spans="23:23" x14ac:dyDescent="0.25">
      <c r="W1745" s="1"/>
    </row>
    <row r="1746" spans="23:23" x14ac:dyDescent="0.25">
      <c r="W1746" s="1"/>
    </row>
    <row r="1747" spans="23:23" x14ac:dyDescent="0.25">
      <c r="W1747" s="1"/>
    </row>
    <row r="1748" spans="23:23" x14ac:dyDescent="0.25">
      <c r="W1748" s="1"/>
    </row>
    <row r="1749" spans="23:23" x14ac:dyDescent="0.25">
      <c r="W1749" s="1"/>
    </row>
    <row r="1750" spans="23:23" x14ac:dyDescent="0.25">
      <c r="W1750" s="1"/>
    </row>
    <row r="1751" spans="23:23" x14ac:dyDescent="0.25">
      <c r="W1751" s="1"/>
    </row>
    <row r="1752" spans="23:23" x14ac:dyDescent="0.25">
      <c r="W1752" s="1"/>
    </row>
    <row r="1753" spans="23:23" x14ac:dyDescent="0.25">
      <c r="W1753" s="1"/>
    </row>
    <row r="1754" spans="23:23" x14ac:dyDescent="0.25">
      <c r="W1754" s="1"/>
    </row>
    <row r="1755" spans="23:23" x14ac:dyDescent="0.25">
      <c r="W1755" s="1"/>
    </row>
    <row r="1756" spans="23:23" x14ac:dyDescent="0.25">
      <c r="W1756" s="1"/>
    </row>
    <row r="1757" spans="23:23" x14ac:dyDescent="0.25">
      <c r="W1757" s="1"/>
    </row>
    <row r="1758" spans="23:23" x14ac:dyDescent="0.25">
      <c r="W1758" s="1"/>
    </row>
    <row r="1759" spans="23:23" x14ac:dyDescent="0.25">
      <c r="W1759" s="1"/>
    </row>
    <row r="1760" spans="23:23" x14ac:dyDescent="0.25">
      <c r="W1760" s="1"/>
    </row>
    <row r="1761" spans="23:23" x14ac:dyDescent="0.25">
      <c r="W1761" s="1"/>
    </row>
    <row r="1762" spans="23:23" x14ac:dyDescent="0.25">
      <c r="W1762" s="1"/>
    </row>
    <row r="1763" spans="23:23" x14ac:dyDescent="0.25">
      <c r="W1763" s="1"/>
    </row>
    <row r="1764" spans="23:23" x14ac:dyDescent="0.25">
      <c r="W1764" s="1"/>
    </row>
    <row r="1765" spans="23:23" x14ac:dyDescent="0.25">
      <c r="W1765" s="1"/>
    </row>
    <row r="1766" spans="23:23" x14ac:dyDescent="0.25">
      <c r="W1766" s="1"/>
    </row>
    <row r="1767" spans="23:23" x14ac:dyDescent="0.25">
      <c r="W1767" s="1"/>
    </row>
    <row r="1768" spans="23:23" x14ac:dyDescent="0.25">
      <c r="W1768" s="1"/>
    </row>
    <row r="1769" spans="23:23" x14ac:dyDescent="0.25">
      <c r="W1769" s="1"/>
    </row>
    <row r="1770" spans="23:23" x14ac:dyDescent="0.25">
      <c r="W1770" s="1"/>
    </row>
    <row r="1771" spans="23:23" x14ac:dyDescent="0.25">
      <c r="W1771" s="1"/>
    </row>
    <row r="1772" spans="23:23" x14ac:dyDescent="0.25">
      <c r="W1772" s="1"/>
    </row>
    <row r="1773" spans="23:23" x14ac:dyDescent="0.25">
      <c r="W1773" s="1"/>
    </row>
    <row r="1774" spans="23:23" x14ac:dyDescent="0.25">
      <c r="W1774" s="1"/>
    </row>
    <row r="1775" spans="23:23" x14ac:dyDescent="0.25">
      <c r="W1775" s="1"/>
    </row>
    <row r="1776" spans="23:23" x14ac:dyDescent="0.25">
      <c r="W1776" s="1"/>
    </row>
    <row r="1777" spans="23:23" x14ac:dyDescent="0.25">
      <c r="W1777" s="1"/>
    </row>
    <row r="1778" spans="23:23" x14ac:dyDescent="0.25">
      <c r="W1778" s="1"/>
    </row>
    <row r="1779" spans="23:23" x14ac:dyDescent="0.25">
      <c r="W1779" s="1"/>
    </row>
    <row r="1780" spans="23:23" x14ac:dyDescent="0.25">
      <c r="W1780" s="1"/>
    </row>
    <row r="1781" spans="23:23" x14ac:dyDescent="0.25">
      <c r="W1781" s="1"/>
    </row>
    <row r="1782" spans="23:23" x14ac:dyDescent="0.25">
      <c r="W1782" s="1"/>
    </row>
    <row r="1783" spans="23:23" x14ac:dyDescent="0.25">
      <c r="W1783" s="1"/>
    </row>
    <row r="1784" spans="23:23" x14ac:dyDescent="0.25">
      <c r="W1784" s="1"/>
    </row>
    <row r="1785" spans="23:23" x14ac:dyDescent="0.25">
      <c r="W1785" s="1"/>
    </row>
    <row r="1786" spans="23:23" x14ac:dyDescent="0.25">
      <c r="W1786" s="1"/>
    </row>
    <row r="1787" spans="23:23" x14ac:dyDescent="0.25">
      <c r="W1787" s="1"/>
    </row>
    <row r="1788" spans="23:23" x14ac:dyDescent="0.25">
      <c r="W1788" s="1"/>
    </row>
    <row r="1789" spans="23:23" x14ac:dyDescent="0.25">
      <c r="W1789" s="1"/>
    </row>
    <row r="1790" spans="23:23" x14ac:dyDescent="0.25">
      <c r="W1790" s="1"/>
    </row>
    <row r="1791" spans="23:23" x14ac:dyDescent="0.25">
      <c r="W1791" s="1"/>
    </row>
    <row r="1792" spans="23:23" x14ac:dyDescent="0.25">
      <c r="W1792" s="1"/>
    </row>
    <row r="1793" spans="23:23" x14ac:dyDescent="0.25">
      <c r="W1793" s="1"/>
    </row>
    <row r="1794" spans="23:23" x14ac:dyDescent="0.25">
      <c r="W1794" s="1"/>
    </row>
    <row r="1795" spans="23:23" x14ac:dyDescent="0.25">
      <c r="W1795" s="1"/>
    </row>
    <row r="1796" spans="23:23" x14ac:dyDescent="0.25">
      <c r="W1796" s="1"/>
    </row>
    <row r="1797" spans="23:23" x14ac:dyDescent="0.25">
      <c r="W1797" s="1"/>
    </row>
    <row r="1798" spans="23:23" x14ac:dyDescent="0.25">
      <c r="W1798" s="1"/>
    </row>
    <row r="1799" spans="23:23" x14ac:dyDescent="0.25">
      <c r="W1799" s="1"/>
    </row>
    <row r="1800" spans="23:23" x14ac:dyDescent="0.25">
      <c r="W1800" s="1"/>
    </row>
    <row r="1801" spans="23:23" x14ac:dyDescent="0.25">
      <c r="W1801" s="1"/>
    </row>
    <row r="1802" spans="23:23" x14ac:dyDescent="0.25">
      <c r="W1802" s="1"/>
    </row>
    <row r="1803" spans="23:23" x14ac:dyDescent="0.25">
      <c r="W1803" s="1"/>
    </row>
    <row r="1804" spans="23:23" x14ac:dyDescent="0.25">
      <c r="W1804" s="1"/>
    </row>
    <row r="1805" spans="23:23" x14ac:dyDescent="0.25">
      <c r="W1805" s="1"/>
    </row>
    <row r="1806" spans="23:23" x14ac:dyDescent="0.25">
      <c r="W1806" s="1"/>
    </row>
    <row r="1807" spans="23:23" x14ac:dyDescent="0.25">
      <c r="W1807" s="1"/>
    </row>
    <row r="1808" spans="23:23" x14ac:dyDescent="0.25">
      <c r="W1808" s="1"/>
    </row>
    <row r="1809" spans="23:23" x14ac:dyDescent="0.25">
      <c r="W1809" s="1"/>
    </row>
    <row r="1810" spans="23:23" x14ac:dyDescent="0.25">
      <c r="W1810" s="1"/>
    </row>
    <row r="1811" spans="23:23" x14ac:dyDescent="0.25">
      <c r="W1811" s="1"/>
    </row>
    <row r="1812" spans="23:23" x14ac:dyDescent="0.25">
      <c r="W1812" s="1"/>
    </row>
    <row r="1813" spans="23:23" x14ac:dyDescent="0.25">
      <c r="W1813" s="1"/>
    </row>
    <row r="1814" spans="23:23" x14ac:dyDescent="0.25">
      <c r="W1814" s="1"/>
    </row>
    <row r="1815" spans="23:23" x14ac:dyDescent="0.25">
      <c r="W1815" s="1"/>
    </row>
    <row r="1816" spans="23:23" x14ac:dyDescent="0.25">
      <c r="W1816" s="1"/>
    </row>
    <row r="1817" spans="23:23" x14ac:dyDescent="0.25">
      <c r="W1817" s="1"/>
    </row>
    <row r="1818" spans="23:23" x14ac:dyDescent="0.25">
      <c r="W1818" s="1"/>
    </row>
    <row r="1819" spans="23:23" x14ac:dyDescent="0.25">
      <c r="W1819" s="1"/>
    </row>
    <row r="1820" spans="23:23" x14ac:dyDescent="0.25">
      <c r="W1820" s="1"/>
    </row>
    <row r="1821" spans="23:23" x14ac:dyDescent="0.25">
      <c r="W1821" s="1"/>
    </row>
    <row r="1822" spans="23:23" x14ac:dyDescent="0.25">
      <c r="W1822" s="1"/>
    </row>
    <row r="1823" spans="23:23" x14ac:dyDescent="0.25">
      <c r="W1823" s="1"/>
    </row>
    <row r="1824" spans="23:23" x14ac:dyDescent="0.25">
      <c r="W1824" s="1"/>
    </row>
    <row r="1825" spans="23:23" x14ac:dyDescent="0.25">
      <c r="W1825" s="1"/>
    </row>
    <row r="1826" spans="23:23" x14ac:dyDescent="0.25">
      <c r="W1826" s="1"/>
    </row>
    <row r="1827" spans="23:23" x14ac:dyDescent="0.25">
      <c r="W1827" s="1"/>
    </row>
    <row r="1828" spans="23:23" x14ac:dyDescent="0.25">
      <c r="W1828" s="1"/>
    </row>
    <row r="1829" spans="23:23" x14ac:dyDescent="0.25">
      <c r="W1829" s="1"/>
    </row>
    <row r="1830" spans="23:23" x14ac:dyDescent="0.25">
      <c r="W1830" s="1"/>
    </row>
    <row r="1831" spans="23:23" x14ac:dyDescent="0.25">
      <c r="W1831" s="1"/>
    </row>
    <row r="1832" spans="23:23" x14ac:dyDescent="0.25">
      <c r="W1832" s="1"/>
    </row>
    <row r="1833" spans="23:23" x14ac:dyDescent="0.25">
      <c r="W1833" s="1"/>
    </row>
    <row r="1834" spans="23:23" x14ac:dyDescent="0.25">
      <c r="W1834" s="1"/>
    </row>
    <row r="1835" spans="23:23" x14ac:dyDescent="0.25">
      <c r="W1835" s="1"/>
    </row>
    <row r="1836" spans="23:23" x14ac:dyDescent="0.25">
      <c r="W1836" s="1"/>
    </row>
    <row r="1837" spans="23:23" x14ac:dyDescent="0.25">
      <c r="W1837" s="1"/>
    </row>
    <row r="1838" spans="23:23" x14ac:dyDescent="0.25">
      <c r="W1838" s="1"/>
    </row>
    <row r="1839" spans="23:23" x14ac:dyDescent="0.25">
      <c r="W1839" s="1"/>
    </row>
    <row r="1840" spans="23:23" x14ac:dyDescent="0.25">
      <c r="W1840" s="1"/>
    </row>
    <row r="1841" spans="23:23" x14ac:dyDescent="0.25">
      <c r="W1841" s="1"/>
    </row>
    <row r="1842" spans="23:23" x14ac:dyDescent="0.25">
      <c r="W1842" s="1"/>
    </row>
    <row r="1843" spans="23:23" x14ac:dyDescent="0.25">
      <c r="W1843" s="1"/>
    </row>
    <row r="1844" spans="23:23" x14ac:dyDescent="0.25">
      <c r="W1844" s="1"/>
    </row>
    <row r="1845" spans="23:23" x14ac:dyDescent="0.25">
      <c r="W1845" s="1"/>
    </row>
    <row r="1846" spans="23:23" x14ac:dyDescent="0.25">
      <c r="W1846" s="1"/>
    </row>
    <row r="1847" spans="23:23" x14ac:dyDescent="0.25">
      <c r="W1847" s="1"/>
    </row>
    <row r="1848" spans="23:23" x14ac:dyDescent="0.25">
      <c r="W1848" s="1"/>
    </row>
    <row r="1849" spans="23:23" x14ac:dyDescent="0.25">
      <c r="W1849" s="1"/>
    </row>
    <row r="1850" spans="23:23" x14ac:dyDescent="0.25">
      <c r="W1850" s="1"/>
    </row>
    <row r="1851" spans="23:23" x14ac:dyDescent="0.25">
      <c r="W1851" s="1"/>
    </row>
    <row r="1852" spans="23:23" x14ac:dyDescent="0.25">
      <c r="W1852" s="1"/>
    </row>
    <row r="1853" spans="23:23" x14ac:dyDescent="0.25">
      <c r="W1853" s="1"/>
    </row>
    <row r="1854" spans="23:23" x14ac:dyDescent="0.25">
      <c r="W1854" s="1"/>
    </row>
    <row r="1855" spans="23:23" x14ac:dyDescent="0.25">
      <c r="W1855" s="1"/>
    </row>
    <row r="1856" spans="23:23" x14ac:dyDescent="0.25">
      <c r="W1856" s="1"/>
    </row>
    <row r="1857" spans="23:23" x14ac:dyDescent="0.25">
      <c r="W1857" s="1"/>
    </row>
    <row r="1858" spans="23:23" x14ac:dyDescent="0.25">
      <c r="W1858" s="1"/>
    </row>
    <row r="1859" spans="23:23" x14ac:dyDescent="0.25">
      <c r="W1859" s="1"/>
    </row>
    <row r="1860" spans="23:23" x14ac:dyDescent="0.25">
      <c r="W1860" s="1"/>
    </row>
    <row r="1861" spans="23:23" x14ac:dyDescent="0.25">
      <c r="W1861" s="1"/>
    </row>
    <row r="1862" spans="23:23" x14ac:dyDescent="0.25">
      <c r="W1862" s="1"/>
    </row>
    <row r="1863" spans="23:23" x14ac:dyDescent="0.25">
      <c r="W1863" s="1"/>
    </row>
    <row r="1864" spans="23:23" x14ac:dyDescent="0.25">
      <c r="W1864" s="1"/>
    </row>
    <row r="1865" spans="23:23" x14ac:dyDescent="0.25">
      <c r="W1865" s="1"/>
    </row>
    <row r="1866" spans="23:23" x14ac:dyDescent="0.25">
      <c r="W1866" s="1"/>
    </row>
    <row r="1867" spans="23:23" x14ac:dyDescent="0.25">
      <c r="W1867" s="1"/>
    </row>
    <row r="1868" spans="23:23" x14ac:dyDescent="0.25">
      <c r="W1868" s="1"/>
    </row>
    <row r="1869" spans="23:23" x14ac:dyDescent="0.25">
      <c r="W1869" s="1"/>
    </row>
    <row r="1870" spans="23:23" x14ac:dyDescent="0.25">
      <c r="W1870" s="1"/>
    </row>
    <row r="1871" spans="23:23" x14ac:dyDescent="0.25">
      <c r="W1871" s="1"/>
    </row>
    <row r="1872" spans="23:23" x14ac:dyDescent="0.25">
      <c r="W1872" s="1"/>
    </row>
    <row r="1873" spans="23:23" x14ac:dyDescent="0.25">
      <c r="W1873" s="1"/>
    </row>
    <row r="1874" spans="23:23" x14ac:dyDescent="0.25">
      <c r="W1874" s="1"/>
    </row>
    <row r="1875" spans="23:23" x14ac:dyDescent="0.25">
      <c r="W1875" s="1"/>
    </row>
    <row r="1876" spans="23:23" x14ac:dyDescent="0.25">
      <c r="W1876" s="1"/>
    </row>
    <row r="1877" spans="23:23" x14ac:dyDescent="0.25">
      <c r="W1877" s="1"/>
    </row>
    <row r="1878" spans="23:23" x14ac:dyDescent="0.25">
      <c r="W1878" s="1"/>
    </row>
    <row r="1879" spans="23:23" x14ac:dyDescent="0.25">
      <c r="W1879" s="1"/>
    </row>
    <row r="1880" spans="23:23" x14ac:dyDescent="0.25">
      <c r="W1880" s="1"/>
    </row>
    <row r="1881" spans="23:23" x14ac:dyDescent="0.25">
      <c r="W1881" s="1"/>
    </row>
    <row r="1882" spans="23:23" x14ac:dyDescent="0.25">
      <c r="W1882" s="1"/>
    </row>
    <row r="1883" spans="23:23" x14ac:dyDescent="0.25">
      <c r="W1883" s="1"/>
    </row>
    <row r="1884" spans="23:23" x14ac:dyDescent="0.25">
      <c r="W1884" s="1"/>
    </row>
    <row r="1885" spans="23:23" x14ac:dyDescent="0.25">
      <c r="W1885" s="1"/>
    </row>
    <row r="1886" spans="23:23" x14ac:dyDescent="0.25">
      <c r="W1886" s="1"/>
    </row>
    <row r="1887" spans="23:23" x14ac:dyDescent="0.25">
      <c r="W1887" s="1"/>
    </row>
    <row r="1888" spans="23:23" x14ac:dyDescent="0.25">
      <c r="W1888" s="1"/>
    </row>
    <row r="1889" spans="23:23" x14ac:dyDescent="0.25">
      <c r="W1889" s="1"/>
    </row>
    <row r="1890" spans="23:23" x14ac:dyDescent="0.25">
      <c r="W1890" s="1"/>
    </row>
    <row r="1891" spans="23:23" x14ac:dyDescent="0.25">
      <c r="W1891" s="1"/>
    </row>
    <row r="1892" spans="23:23" x14ac:dyDescent="0.25">
      <c r="W1892" s="1"/>
    </row>
    <row r="1893" spans="23:23" x14ac:dyDescent="0.25">
      <c r="W1893" s="1"/>
    </row>
    <row r="1894" spans="23:23" x14ac:dyDescent="0.25">
      <c r="W1894" s="1"/>
    </row>
    <row r="1895" spans="23:23" x14ac:dyDescent="0.25">
      <c r="W1895" s="1"/>
    </row>
    <row r="1896" spans="23:23" x14ac:dyDescent="0.25">
      <c r="W1896" s="1"/>
    </row>
    <row r="1897" spans="23:23" x14ac:dyDescent="0.25">
      <c r="W1897" s="1"/>
    </row>
    <row r="1898" spans="23:23" x14ac:dyDescent="0.25">
      <c r="W1898" s="1"/>
    </row>
    <row r="1899" spans="23:23" x14ac:dyDescent="0.25">
      <c r="W1899" s="1"/>
    </row>
    <row r="1900" spans="23:23" x14ac:dyDescent="0.25">
      <c r="W1900" s="1"/>
    </row>
    <row r="1901" spans="23:23" x14ac:dyDescent="0.25">
      <c r="W1901" s="1"/>
    </row>
    <row r="1902" spans="23:23" x14ac:dyDescent="0.25">
      <c r="W1902" s="1"/>
    </row>
    <row r="1903" spans="23:23" x14ac:dyDescent="0.25">
      <c r="W1903" s="1"/>
    </row>
    <row r="1904" spans="23:23" x14ac:dyDescent="0.25">
      <c r="W1904" s="1"/>
    </row>
    <row r="1905" spans="23:23" x14ac:dyDescent="0.25">
      <c r="W1905" s="1"/>
    </row>
    <row r="1906" spans="23:23" x14ac:dyDescent="0.25">
      <c r="W1906" s="1"/>
    </row>
    <row r="1907" spans="23:23" x14ac:dyDescent="0.25">
      <c r="W1907" s="1"/>
    </row>
    <row r="1908" spans="23:23" x14ac:dyDescent="0.25">
      <c r="W1908" s="1"/>
    </row>
    <row r="1909" spans="23:23" x14ac:dyDescent="0.25">
      <c r="W1909" s="1"/>
    </row>
    <row r="1910" spans="23:23" x14ac:dyDescent="0.25">
      <c r="W1910" s="1"/>
    </row>
    <row r="1911" spans="23:23" x14ac:dyDescent="0.25">
      <c r="W1911" s="1"/>
    </row>
    <row r="1912" spans="23:23" x14ac:dyDescent="0.25">
      <c r="W1912" s="1"/>
    </row>
    <row r="1913" spans="23:23" x14ac:dyDescent="0.25">
      <c r="W1913" s="1"/>
    </row>
    <row r="1914" spans="23:23" x14ac:dyDescent="0.25">
      <c r="W1914" s="1"/>
    </row>
    <row r="1915" spans="23:23" x14ac:dyDescent="0.25">
      <c r="W1915" s="1"/>
    </row>
    <row r="1916" spans="23:23" x14ac:dyDescent="0.25">
      <c r="W1916" s="1"/>
    </row>
    <row r="1917" spans="23:23" x14ac:dyDescent="0.25">
      <c r="W1917" s="1"/>
    </row>
    <row r="1918" spans="23:23" x14ac:dyDescent="0.25">
      <c r="W1918" s="1"/>
    </row>
    <row r="1919" spans="23:23" x14ac:dyDescent="0.25">
      <c r="W1919" s="1"/>
    </row>
    <row r="1920" spans="23:23" x14ac:dyDescent="0.25">
      <c r="W1920" s="1"/>
    </row>
    <row r="1921" spans="23:23" x14ac:dyDescent="0.25">
      <c r="W1921" s="1"/>
    </row>
    <row r="1922" spans="23:23" x14ac:dyDescent="0.25">
      <c r="W1922" s="1"/>
    </row>
    <row r="1923" spans="23:23" x14ac:dyDescent="0.25">
      <c r="W1923" s="1"/>
    </row>
    <row r="1924" spans="23:23" x14ac:dyDescent="0.25">
      <c r="W1924" s="1"/>
    </row>
    <row r="1925" spans="23:23" x14ac:dyDescent="0.25">
      <c r="W1925" s="1"/>
    </row>
    <row r="1926" spans="23:23" x14ac:dyDescent="0.25">
      <c r="W1926" s="1"/>
    </row>
    <row r="1927" spans="23:23" x14ac:dyDescent="0.25">
      <c r="W1927" s="1"/>
    </row>
    <row r="1928" spans="23:23" x14ac:dyDescent="0.25">
      <c r="W1928" s="1"/>
    </row>
    <row r="1929" spans="23:23" x14ac:dyDescent="0.25">
      <c r="W1929" s="1"/>
    </row>
    <row r="1930" spans="23:23" x14ac:dyDescent="0.25">
      <c r="W1930" s="1"/>
    </row>
    <row r="1931" spans="23:23" x14ac:dyDescent="0.25">
      <c r="W1931" s="1"/>
    </row>
    <row r="1932" spans="23:23" x14ac:dyDescent="0.25">
      <c r="W1932" s="1"/>
    </row>
    <row r="1933" spans="23:23" x14ac:dyDescent="0.25">
      <c r="W1933" s="1"/>
    </row>
    <row r="1934" spans="23:23" x14ac:dyDescent="0.25">
      <c r="W1934" s="1"/>
    </row>
    <row r="1935" spans="23:23" x14ac:dyDescent="0.25">
      <c r="W1935" s="1"/>
    </row>
    <row r="1936" spans="23:23" x14ac:dyDescent="0.25">
      <c r="W1936" s="1"/>
    </row>
    <row r="1937" spans="23:23" x14ac:dyDescent="0.25">
      <c r="W1937" s="1"/>
    </row>
    <row r="1938" spans="23:23" x14ac:dyDescent="0.25">
      <c r="W1938" s="1"/>
    </row>
    <row r="1939" spans="23:23" x14ac:dyDescent="0.25">
      <c r="W1939" s="1"/>
    </row>
    <row r="1940" spans="23:23" x14ac:dyDescent="0.25">
      <c r="W1940" s="1"/>
    </row>
    <row r="1941" spans="23:23" x14ac:dyDescent="0.25">
      <c r="W1941" s="1"/>
    </row>
    <row r="1942" spans="23:23" x14ac:dyDescent="0.25">
      <c r="W1942" s="1"/>
    </row>
    <row r="1943" spans="23:23" x14ac:dyDescent="0.25">
      <c r="W1943" s="1"/>
    </row>
    <row r="1944" spans="23:23" x14ac:dyDescent="0.25">
      <c r="W1944" s="1"/>
    </row>
    <row r="1945" spans="23:23" x14ac:dyDescent="0.25">
      <c r="W1945" s="1"/>
    </row>
    <row r="1946" spans="23:23" x14ac:dyDescent="0.25">
      <c r="W1946" s="1"/>
    </row>
    <row r="1947" spans="23:23" x14ac:dyDescent="0.25">
      <c r="W1947" s="1"/>
    </row>
    <row r="1948" spans="23:23" x14ac:dyDescent="0.25">
      <c r="W1948" s="1"/>
    </row>
    <row r="1949" spans="23:23" x14ac:dyDescent="0.25">
      <c r="W1949" s="1"/>
    </row>
    <row r="1950" spans="23:23" x14ac:dyDescent="0.25">
      <c r="W1950" s="1"/>
    </row>
    <row r="1951" spans="23:23" x14ac:dyDescent="0.25">
      <c r="W1951" s="1"/>
    </row>
    <row r="1952" spans="23:23" x14ac:dyDescent="0.25">
      <c r="W1952" s="1"/>
    </row>
    <row r="1953" spans="23:23" x14ac:dyDescent="0.25">
      <c r="W1953" s="1"/>
    </row>
    <row r="1954" spans="23:23" x14ac:dyDescent="0.25">
      <c r="W1954" s="1"/>
    </row>
    <row r="1955" spans="23:23" x14ac:dyDescent="0.25">
      <c r="W1955" s="1"/>
    </row>
    <row r="1956" spans="23:23" x14ac:dyDescent="0.25">
      <c r="W1956" s="1"/>
    </row>
    <row r="1957" spans="23:23" x14ac:dyDescent="0.25">
      <c r="W1957" s="1"/>
    </row>
    <row r="1958" spans="23:23" x14ac:dyDescent="0.25">
      <c r="W1958" s="1"/>
    </row>
    <row r="1959" spans="23:23" x14ac:dyDescent="0.25">
      <c r="W1959" s="1"/>
    </row>
    <row r="1960" spans="23:23" x14ac:dyDescent="0.25">
      <c r="W1960" s="1"/>
    </row>
    <row r="1961" spans="23:23" x14ac:dyDescent="0.25">
      <c r="W1961" s="1"/>
    </row>
    <row r="1962" spans="23:23" x14ac:dyDescent="0.25">
      <c r="W1962" s="1"/>
    </row>
    <row r="1963" spans="23:23" x14ac:dyDescent="0.25">
      <c r="W1963" s="1"/>
    </row>
    <row r="1964" spans="23:23" x14ac:dyDescent="0.25">
      <c r="W1964" s="1"/>
    </row>
    <row r="1965" spans="23:23" x14ac:dyDescent="0.25">
      <c r="W1965" s="1"/>
    </row>
    <row r="1966" spans="23:23" x14ac:dyDescent="0.25">
      <c r="W1966" s="1"/>
    </row>
    <row r="1967" spans="23:23" x14ac:dyDescent="0.25">
      <c r="W1967" s="1"/>
    </row>
    <row r="1968" spans="23:23" x14ac:dyDescent="0.25">
      <c r="W1968" s="1"/>
    </row>
    <row r="1969" spans="23:23" x14ac:dyDescent="0.25">
      <c r="W1969" s="1"/>
    </row>
    <row r="1970" spans="23:23" x14ac:dyDescent="0.25">
      <c r="W1970" s="1"/>
    </row>
    <row r="1971" spans="23:23" x14ac:dyDescent="0.25">
      <c r="W1971" s="1"/>
    </row>
    <row r="1972" spans="23:23" x14ac:dyDescent="0.25">
      <c r="W1972" s="1"/>
    </row>
    <row r="1973" spans="23:23" x14ac:dyDescent="0.25">
      <c r="W1973" s="1"/>
    </row>
    <row r="1974" spans="23:23" x14ac:dyDescent="0.25">
      <c r="W1974" s="1"/>
    </row>
    <row r="1975" spans="23:23" x14ac:dyDescent="0.25">
      <c r="W1975" s="1"/>
    </row>
    <row r="1976" spans="23:23" x14ac:dyDescent="0.25">
      <c r="W1976" s="1"/>
    </row>
    <row r="1977" spans="23:23" x14ac:dyDescent="0.25">
      <c r="W1977" s="1"/>
    </row>
    <row r="1978" spans="23:23" x14ac:dyDescent="0.25">
      <c r="W1978" s="1"/>
    </row>
    <row r="1979" spans="23:23" x14ac:dyDescent="0.25">
      <c r="W1979" s="1"/>
    </row>
    <row r="1980" spans="23:23" x14ac:dyDescent="0.25">
      <c r="W1980" s="1"/>
    </row>
    <row r="1981" spans="23:23" x14ac:dyDescent="0.25">
      <c r="W1981" s="1"/>
    </row>
    <row r="1982" spans="23:23" x14ac:dyDescent="0.25">
      <c r="W1982" s="1"/>
    </row>
    <row r="1983" spans="23:23" x14ac:dyDescent="0.25">
      <c r="W1983" s="1"/>
    </row>
    <row r="1984" spans="23:23" x14ac:dyDescent="0.25">
      <c r="W1984" s="1"/>
    </row>
    <row r="1985" spans="23:23" x14ac:dyDescent="0.25">
      <c r="W1985" s="1"/>
    </row>
    <row r="1986" spans="23:23" x14ac:dyDescent="0.25">
      <c r="W1986" s="1"/>
    </row>
    <row r="1987" spans="23:23" x14ac:dyDescent="0.25">
      <c r="W1987" s="1"/>
    </row>
    <row r="1988" spans="23:23" x14ac:dyDescent="0.25">
      <c r="W1988" s="1"/>
    </row>
    <row r="1989" spans="23:23" x14ac:dyDescent="0.25">
      <c r="W1989" s="1"/>
    </row>
    <row r="1990" spans="23:23" x14ac:dyDescent="0.25">
      <c r="W1990" s="1"/>
    </row>
    <row r="1991" spans="23:23" x14ac:dyDescent="0.25">
      <c r="W1991" s="1"/>
    </row>
    <row r="1992" spans="23:23" x14ac:dyDescent="0.25">
      <c r="W1992" s="1"/>
    </row>
    <row r="1993" spans="23:23" x14ac:dyDescent="0.25">
      <c r="W1993" s="1"/>
    </row>
    <row r="1994" spans="23:23" x14ac:dyDescent="0.25">
      <c r="W1994" s="1"/>
    </row>
    <row r="1995" spans="23:23" x14ac:dyDescent="0.25">
      <c r="W1995" s="1"/>
    </row>
    <row r="1996" spans="23:23" x14ac:dyDescent="0.25">
      <c r="W1996" s="1"/>
    </row>
    <row r="1997" spans="23:23" x14ac:dyDescent="0.25">
      <c r="W1997" s="1"/>
    </row>
    <row r="1998" spans="23:23" x14ac:dyDescent="0.25">
      <c r="W1998" s="1"/>
    </row>
    <row r="1999" spans="23:23" x14ac:dyDescent="0.25">
      <c r="W1999" s="1"/>
    </row>
    <row r="2000" spans="23:23" x14ac:dyDescent="0.25">
      <c r="W2000" s="1"/>
    </row>
    <row r="2001" spans="23:23" x14ac:dyDescent="0.25">
      <c r="W2001" s="1"/>
    </row>
    <row r="2002" spans="23:23" x14ac:dyDescent="0.25">
      <c r="W2002" s="1"/>
    </row>
    <row r="2003" spans="23:23" x14ac:dyDescent="0.25">
      <c r="W2003" s="1"/>
    </row>
    <row r="2004" spans="23:23" x14ac:dyDescent="0.25">
      <c r="W2004" s="1"/>
    </row>
    <row r="2005" spans="23:23" x14ac:dyDescent="0.25">
      <c r="W2005" s="1"/>
    </row>
    <row r="2006" spans="23:23" x14ac:dyDescent="0.25">
      <c r="W2006" s="1"/>
    </row>
    <row r="2007" spans="23:23" x14ac:dyDescent="0.25">
      <c r="W2007" s="1"/>
    </row>
    <row r="2008" spans="23:23" x14ac:dyDescent="0.25">
      <c r="W2008" s="1"/>
    </row>
    <row r="2009" spans="23:23" x14ac:dyDescent="0.25">
      <c r="W2009" s="1"/>
    </row>
    <row r="2010" spans="23:23" x14ac:dyDescent="0.25">
      <c r="W2010" s="1"/>
    </row>
    <row r="2011" spans="23:23" x14ac:dyDescent="0.25">
      <c r="W2011" s="1"/>
    </row>
    <row r="2012" spans="23:23" x14ac:dyDescent="0.25">
      <c r="W2012" s="1"/>
    </row>
    <row r="2013" spans="23:23" x14ac:dyDescent="0.25">
      <c r="W2013" s="1"/>
    </row>
    <row r="2014" spans="23:23" x14ac:dyDescent="0.25">
      <c r="W2014" s="1"/>
    </row>
    <row r="2015" spans="23:23" x14ac:dyDescent="0.25">
      <c r="W2015" s="1"/>
    </row>
    <row r="2016" spans="23:23" x14ac:dyDescent="0.25">
      <c r="W2016" s="1"/>
    </row>
    <row r="2017" spans="23:23" x14ac:dyDescent="0.25">
      <c r="W2017" s="1"/>
    </row>
    <row r="2018" spans="23:23" x14ac:dyDescent="0.25">
      <c r="W2018" s="1"/>
    </row>
    <row r="2019" spans="23:23" x14ac:dyDescent="0.25">
      <c r="W2019" s="1"/>
    </row>
    <row r="2020" spans="23:23" x14ac:dyDescent="0.25">
      <c r="W2020" s="1"/>
    </row>
    <row r="2021" spans="23:23" x14ac:dyDescent="0.25">
      <c r="W2021" s="1"/>
    </row>
    <row r="2022" spans="23:23" x14ac:dyDescent="0.25">
      <c r="W2022" s="1"/>
    </row>
    <row r="2023" spans="23:23" x14ac:dyDescent="0.25">
      <c r="W2023" s="1"/>
    </row>
    <row r="2024" spans="23:23" x14ac:dyDescent="0.25">
      <c r="W2024" s="1"/>
    </row>
    <row r="2025" spans="23:23" x14ac:dyDescent="0.25">
      <c r="W2025" s="1"/>
    </row>
    <row r="2026" spans="23:23" x14ac:dyDescent="0.25">
      <c r="W2026" s="1"/>
    </row>
    <row r="2027" spans="23:23" x14ac:dyDescent="0.25">
      <c r="W2027" s="1"/>
    </row>
    <row r="2028" spans="23:23" x14ac:dyDescent="0.25">
      <c r="W2028" s="1"/>
    </row>
    <row r="2029" spans="23:23" x14ac:dyDescent="0.25">
      <c r="W2029" s="1"/>
    </row>
    <row r="2030" spans="23:23" x14ac:dyDescent="0.25">
      <c r="W2030" s="1"/>
    </row>
    <row r="2031" spans="23:23" x14ac:dyDescent="0.25">
      <c r="W2031" s="1"/>
    </row>
    <row r="2032" spans="23:23" x14ac:dyDescent="0.25">
      <c r="W2032" s="1"/>
    </row>
    <row r="2033" spans="23:23" x14ac:dyDescent="0.25">
      <c r="W2033" s="1"/>
    </row>
    <row r="2034" spans="23:23" x14ac:dyDescent="0.25">
      <c r="W2034" s="1"/>
    </row>
    <row r="2035" spans="23:23" x14ac:dyDescent="0.25">
      <c r="W2035" s="1"/>
    </row>
    <row r="2036" spans="23:23" x14ac:dyDescent="0.25">
      <c r="W2036" s="1"/>
    </row>
    <row r="2037" spans="23:23" x14ac:dyDescent="0.25">
      <c r="W2037" s="1"/>
    </row>
    <row r="2038" spans="23:23" x14ac:dyDescent="0.25">
      <c r="W2038" s="1"/>
    </row>
    <row r="2039" spans="23:23" x14ac:dyDescent="0.25">
      <c r="W2039" s="1"/>
    </row>
    <row r="2040" spans="23:23" x14ac:dyDescent="0.25">
      <c r="W2040" s="1"/>
    </row>
    <row r="2041" spans="23:23" x14ac:dyDescent="0.25">
      <c r="W2041" s="1"/>
    </row>
    <row r="2042" spans="23:23" x14ac:dyDescent="0.25">
      <c r="W2042" s="1"/>
    </row>
    <row r="2043" spans="23:23" x14ac:dyDescent="0.25">
      <c r="W2043" s="1"/>
    </row>
    <row r="2044" spans="23:23" x14ac:dyDescent="0.25">
      <c r="W2044" s="1"/>
    </row>
    <row r="2045" spans="23:23" x14ac:dyDescent="0.25">
      <c r="W2045" s="1"/>
    </row>
    <row r="2046" spans="23:23" x14ac:dyDescent="0.25">
      <c r="W2046" s="1"/>
    </row>
    <row r="2047" spans="23:23" x14ac:dyDescent="0.25">
      <c r="W2047" s="1"/>
    </row>
    <row r="2048" spans="23:23" x14ac:dyDescent="0.25">
      <c r="W2048" s="1"/>
    </row>
    <row r="2049" spans="23:23" x14ac:dyDescent="0.25">
      <c r="W2049" s="1"/>
    </row>
    <row r="2050" spans="23:23" x14ac:dyDescent="0.25">
      <c r="W2050" s="1"/>
    </row>
    <row r="2051" spans="23:23" x14ac:dyDescent="0.25">
      <c r="W2051" s="1"/>
    </row>
    <row r="2052" spans="23:23" x14ac:dyDescent="0.25">
      <c r="W2052" s="1"/>
    </row>
    <row r="2053" spans="23:23" x14ac:dyDescent="0.25">
      <c r="W2053" s="1"/>
    </row>
    <row r="2054" spans="23:23" x14ac:dyDescent="0.25">
      <c r="W2054" s="1"/>
    </row>
    <row r="2055" spans="23:23" x14ac:dyDescent="0.25">
      <c r="W2055" s="1"/>
    </row>
    <row r="2056" spans="23:23" x14ac:dyDescent="0.25">
      <c r="W2056" s="1"/>
    </row>
    <row r="2057" spans="23:23" x14ac:dyDescent="0.25">
      <c r="W2057" s="1"/>
    </row>
    <row r="2058" spans="23:23" x14ac:dyDescent="0.25">
      <c r="W2058" s="1"/>
    </row>
    <row r="2059" spans="23:23" x14ac:dyDescent="0.25">
      <c r="W2059" s="1"/>
    </row>
    <row r="2060" spans="23:23" x14ac:dyDescent="0.25">
      <c r="W2060" s="1"/>
    </row>
    <row r="2061" spans="23:23" x14ac:dyDescent="0.25">
      <c r="W2061" s="1"/>
    </row>
    <row r="2062" spans="23:23" x14ac:dyDescent="0.25">
      <c r="W2062" s="1"/>
    </row>
    <row r="2063" spans="23:23" x14ac:dyDescent="0.25">
      <c r="W2063" s="1"/>
    </row>
    <row r="2064" spans="23:23" x14ac:dyDescent="0.25">
      <c r="W2064" s="1"/>
    </row>
    <row r="2065" spans="23:23" x14ac:dyDescent="0.25">
      <c r="W2065" s="1"/>
    </row>
    <row r="2066" spans="23:23" x14ac:dyDescent="0.25">
      <c r="W2066" s="1"/>
    </row>
    <row r="2067" spans="23:23" x14ac:dyDescent="0.25">
      <c r="W2067" s="1"/>
    </row>
    <row r="2068" spans="23:23" x14ac:dyDescent="0.25">
      <c r="W2068" s="1"/>
    </row>
    <row r="2069" spans="23:23" x14ac:dyDescent="0.25">
      <c r="W2069" s="1"/>
    </row>
    <row r="2070" spans="23:23" x14ac:dyDescent="0.25">
      <c r="W2070" s="1"/>
    </row>
    <row r="2071" spans="23:23" x14ac:dyDescent="0.25">
      <c r="W2071" s="1"/>
    </row>
    <row r="2072" spans="23:23" x14ac:dyDescent="0.25">
      <c r="W2072" s="1"/>
    </row>
    <row r="2073" spans="23:23" x14ac:dyDescent="0.25">
      <c r="W2073" s="1"/>
    </row>
    <row r="2074" spans="23:23" x14ac:dyDescent="0.25">
      <c r="W2074" s="1"/>
    </row>
    <row r="2075" spans="23:23" x14ac:dyDescent="0.25">
      <c r="W2075" s="1"/>
    </row>
    <row r="2076" spans="23:23" x14ac:dyDescent="0.25">
      <c r="W2076" s="1"/>
    </row>
    <row r="2077" spans="23:23" x14ac:dyDescent="0.25">
      <c r="W2077" s="1"/>
    </row>
    <row r="2078" spans="23:23" x14ac:dyDescent="0.25">
      <c r="W2078" s="1"/>
    </row>
    <row r="2079" spans="23:23" x14ac:dyDescent="0.25">
      <c r="W2079" s="1"/>
    </row>
    <row r="2080" spans="23:23" x14ac:dyDescent="0.25">
      <c r="W2080" s="1"/>
    </row>
    <row r="2081" spans="23:23" x14ac:dyDescent="0.25">
      <c r="W2081" s="1"/>
    </row>
    <row r="2082" spans="23:23" x14ac:dyDescent="0.25">
      <c r="W2082" s="1"/>
    </row>
    <row r="2083" spans="23:23" x14ac:dyDescent="0.25">
      <c r="W2083" s="1"/>
    </row>
    <row r="2084" spans="23:23" x14ac:dyDescent="0.25">
      <c r="W2084" s="1"/>
    </row>
    <row r="2085" spans="23:23" x14ac:dyDescent="0.25">
      <c r="W2085" s="1"/>
    </row>
    <row r="2086" spans="23:23" x14ac:dyDescent="0.25">
      <c r="W2086" s="1"/>
    </row>
    <row r="2087" spans="23:23" x14ac:dyDescent="0.25">
      <c r="W2087" s="1"/>
    </row>
    <row r="2088" spans="23:23" x14ac:dyDescent="0.25">
      <c r="W2088" s="1"/>
    </row>
    <row r="2089" spans="23:23" x14ac:dyDescent="0.25">
      <c r="W2089" s="1"/>
    </row>
    <row r="2090" spans="23:23" x14ac:dyDescent="0.25">
      <c r="W2090" s="1"/>
    </row>
    <row r="2091" spans="23:23" x14ac:dyDescent="0.25">
      <c r="W2091" s="1"/>
    </row>
    <row r="2092" spans="23:23" x14ac:dyDescent="0.25">
      <c r="W2092" s="1"/>
    </row>
    <row r="2093" spans="23:23" x14ac:dyDescent="0.25">
      <c r="W2093" s="1"/>
    </row>
    <row r="2094" spans="23:23" x14ac:dyDescent="0.25">
      <c r="W2094" s="1"/>
    </row>
    <row r="2095" spans="23:23" x14ac:dyDescent="0.25">
      <c r="W2095" s="1"/>
    </row>
    <row r="2096" spans="23:23" x14ac:dyDescent="0.25">
      <c r="W2096" s="1"/>
    </row>
    <row r="2097" spans="23:23" x14ac:dyDescent="0.25">
      <c r="W2097" s="1"/>
    </row>
    <row r="2098" spans="23:23" x14ac:dyDescent="0.25">
      <c r="W2098" s="1"/>
    </row>
    <row r="2099" spans="23:23" x14ac:dyDescent="0.25">
      <c r="W2099" s="1"/>
    </row>
    <row r="2100" spans="23:23" x14ac:dyDescent="0.25">
      <c r="W2100" s="1"/>
    </row>
    <row r="2101" spans="23:23" x14ac:dyDescent="0.25">
      <c r="W2101" s="1"/>
    </row>
    <row r="2102" spans="23:23" x14ac:dyDescent="0.25">
      <c r="W2102" s="1"/>
    </row>
    <row r="2103" spans="23:23" x14ac:dyDescent="0.25">
      <c r="W2103" s="1"/>
    </row>
    <row r="2104" spans="23:23" x14ac:dyDescent="0.25">
      <c r="W2104" s="1"/>
    </row>
    <row r="2105" spans="23:23" x14ac:dyDescent="0.25">
      <c r="W2105" s="1"/>
    </row>
    <row r="2106" spans="23:23" x14ac:dyDescent="0.25">
      <c r="W2106" s="1"/>
    </row>
    <row r="2107" spans="23:23" x14ac:dyDescent="0.25">
      <c r="W2107" s="1"/>
    </row>
    <row r="2108" spans="23:23" x14ac:dyDescent="0.25">
      <c r="W2108" s="1"/>
    </row>
    <row r="2109" spans="23:23" x14ac:dyDescent="0.25">
      <c r="W2109" s="1"/>
    </row>
    <row r="2110" spans="23:23" x14ac:dyDescent="0.25">
      <c r="W2110" s="1"/>
    </row>
    <row r="2111" spans="23:23" x14ac:dyDescent="0.25">
      <c r="W2111" s="1"/>
    </row>
    <row r="2112" spans="23:23" x14ac:dyDescent="0.25">
      <c r="W2112" s="1"/>
    </row>
    <row r="2113" spans="23:23" x14ac:dyDescent="0.25">
      <c r="W2113" s="1"/>
    </row>
    <row r="2114" spans="23:23" x14ac:dyDescent="0.25">
      <c r="W2114" s="1"/>
    </row>
    <row r="2115" spans="23:23" x14ac:dyDescent="0.25">
      <c r="W2115" s="1"/>
    </row>
    <row r="2116" spans="23:23" x14ac:dyDescent="0.25">
      <c r="W2116" s="1"/>
    </row>
    <row r="2117" spans="23:23" x14ac:dyDescent="0.25">
      <c r="W2117" s="1"/>
    </row>
    <row r="2118" spans="23:23" x14ac:dyDescent="0.25">
      <c r="W2118" s="1"/>
    </row>
    <row r="2119" spans="23:23" x14ac:dyDescent="0.25">
      <c r="W2119" s="1"/>
    </row>
    <row r="2120" spans="23:23" x14ac:dyDescent="0.25">
      <c r="W2120" s="1"/>
    </row>
    <row r="2121" spans="23:23" x14ac:dyDescent="0.25">
      <c r="W2121" s="1"/>
    </row>
    <row r="2122" spans="23:23" x14ac:dyDescent="0.25">
      <c r="W2122" s="1"/>
    </row>
    <row r="2123" spans="23:23" x14ac:dyDescent="0.25">
      <c r="W2123" s="1"/>
    </row>
    <row r="2124" spans="23:23" x14ac:dyDescent="0.25">
      <c r="W2124" s="1"/>
    </row>
    <row r="2125" spans="23:23" x14ac:dyDescent="0.25">
      <c r="W2125" s="1"/>
    </row>
    <row r="2126" spans="23:23" x14ac:dyDescent="0.25">
      <c r="W2126" s="1"/>
    </row>
    <row r="2127" spans="23:23" x14ac:dyDescent="0.25">
      <c r="W2127" s="1"/>
    </row>
    <row r="2128" spans="23:23" x14ac:dyDescent="0.25">
      <c r="W2128" s="1"/>
    </row>
    <row r="2129" spans="23:23" x14ac:dyDescent="0.25">
      <c r="W2129" s="1"/>
    </row>
    <row r="2130" spans="23:23" x14ac:dyDescent="0.25">
      <c r="W2130" s="1"/>
    </row>
    <row r="2131" spans="23:23" x14ac:dyDescent="0.25">
      <c r="W2131" s="1"/>
    </row>
    <row r="2132" spans="23:23" x14ac:dyDescent="0.25">
      <c r="W2132" s="1"/>
    </row>
    <row r="2133" spans="23:23" x14ac:dyDescent="0.25">
      <c r="W2133" s="1"/>
    </row>
    <row r="2134" spans="23:23" x14ac:dyDescent="0.25">
      <c r="W2134" s="1"/>
    </row>
    <row r="2135" spans="23:23" x14ac:dyDescent="0.25">
      <c r="W2135" s="1"/>
    </row>
    <row r="2136" spans="23:23" x14ac:dyDescent="0.25">
      <c r="W2136" s="1"/>
    </row>
    <row r="2137" spans="23:23" x14ac:dyDescent="0.25">
      <c r="W2137" s="1"/>
    </row>
    <row r="2138" spans="23:23" x14ac:dyDescent="0.25">
      <c r="W2138" s="1"/>
    </row>
    <row r="2139" spans="23:23" x14ac:dyDescent="0.25">
      <c r="W2139" s="1"/>
    </row>
    <row r="2140" spans="23:23" x14ac:dyDescent="0.25">
      <c r="W2140" s="1"/>
    </row>
    <row r="2141" spans="23:23" x14ac:dyDescent="0.25">
      <c r="W2141" s="1"/>
    </row>
    <row r="2142" spans="23:23" x14ac:dyDescent="0.25">
      <c r="W2142" s="1"/>
    </row>
    <row r="2143" spans="23:23" x14ac:dyDescent="0.25">
      <c r="W2143" s="1"/>
    </row>
    <row r="2144" spans="23:23" x14ac:dyDescent="0.25">
      <c r="W2144" s="1"/>
    </row>
    <row r="2145" spans="23:23" x14ac:dyDescent="0.25">
      <c r="W2145" s="1"/>
    </row>
    <row r="2146" spans="23:23" x14ac:dyDescent="0.25">
      <c r="W2146" s="1"/>
    </row>
    <row r="2147" spans="23:23" x14ac:dyDescent="0.25">
      <c r="W2147" s="1"/>
    </row>
    <row r="2148" spans="23:23" x14ac:dyDescent="0.25">
      <c r="W2148" s="1"/>
    </row>
    <row r="2149" spans="23:23" x14ac:dyDescent="0.25">
      <c r="W2149" s="1"/>
    </row>
    <row r="2150" spans="23:23" x14ac:dyDescent="0.25">
      <c r="W2150" s="1"/>
    </row>
    <row r="2151" spans="23:23" x14ac:dyDescent="0.25">
      <c r="W2151" s="1"/>
    </row>
    <row r="2152" spans="23:23" x14ac:dyDescent="0.25">
      <c r="W2152" s="1"/>
    </row>
    <row r="2153" spans="23:23" x14ac:dyDescent="0.25">
      <c r="W2153" s="1"/>
    </row>
    <row r="2154" spans="23:23" x14ac:dyDescent="0.25">
      <c r="W2154" s="1"/>
    </row>
    <row r="2155" spans="23:23" x14ac:dyDescent="0.25">
      <c r="W2155" s="1"/>
    </row>
    <row r="2156" spans="23:23" x14ac:dyDescent="0.25">
      <c r="W2156" s="1"/>
    </row>
    <row r="2157" spans="23:23" x14ac:dyDescent="0.25">
      <c r="W2157" s="1"/>
    </row>
    <row r="2158" spans="23:23" x14ac:dyDescent="0.25">
      <c r="W2158" s="1"/>
    </row>
    <row r="2159" spans="23:23" x14ac:dyDescent="0.25">
      <c r="W2159" s="1"/>
    </row>
    <row r="2160" spans="23:23" x14ac:dyDescent="0.25">
      <c r="W2160" s="1"/>
    </row>
    <row r="2161" spans="23:23" x14ac:dyDescent="0.25">
      <c r="W2161" s="1"/>
    </row>
    <row r="2162" spans="23:23" x14ac:dyDescent="0.25">
      <c r="W2162" s="1"/>
    </row>
    <row r="2163" spans="23:23" x14ac:dyDescent="0.25">
      <c r="W2163" s="1"/>
    </row>
    <row r="2164" spans="23:23" x14ac:dyDescent="0.25">
      <c r="W2164" s="1"/>
    </row>
    <row r="2165" spans="23:23" x14ac:dyDescent="0.25">
      <c r="W2165" s="1"/>
    </row>
    <row r="2166" spans="23:23" x14ac:dyDescent="0.25">
      <c r="W2166" s="1"/>
    </row>
    <row r="2167" spans="23:23" x14ac:dyDescent="0.25">
      <c r="W2167" s="1"/>
    </row>
    <row r="2168" spans="23:23" x14ac:dyDescent="0.25">
      <c r="W2168" s="1"/>
    </row>
    <row r="2169" spans="23:23" x14ac:dyDescent="0.25">
      <c r="W2169" s="1"/>
    </row>
    <row r="2170" spans="23:23" x14ac:dyDescent="0.25">
      <c r="W2170" s="1"/>
    </row>
    <row r="2171" spans="23:23" x14ac:dyDescent="0.25">
      <c r="W2171" s="1"/>
    </row>
    <row r="2172" spans="23:23" x14ac:dyDescent="0.25">
      <c r="W2172" s="1"/>
    </row>
    <row r="2173" spans="23:23" x14ac:dyDescent="0.25">
      <c r="W2173" s="1"/>
    </row>
    <row r="2174" spans="23:23" x14ac:dyDescent="0.25">
      <c r="W2174" s="1"/>
    </row>
    <row r="2175" spans="23:23" x14ac:dyDescent="0.25">
      <c r="W2175" s="1"/>
    </row>
    <row r="2176" spans="23:23" x14ac:dyDescent="0.25">
      <c r="W2176" s="1"/>
    </row>
    <row r="2177" spans="23:23" x14ac:dyDescent="0.25">
      <c r="W2177" s="1"/>
    </row>
    <row r="2178" spans="23:23" x14ac:dyDescent="0.25">
      <c r="W2178" s="1"/>
    </row>
    <row r="2179" spans="23:23" x14ac:dyDescent="0.25">
      <c r="W2179" s="1"/>
    </row>
    <row r="2180" spans="23:23" x14ac:dyDescent="0.25">
      <c r="W2180" s="1"/>
    </row>
    <row r="2181" spans="23:23" x14ac:dyDescent="0.25">
      <c r="W2181" s="1"/>
    </row>
    <row r="2182" spans="23:23" x14ac:dyDescent="0.25">
      <c r="W2182" s="1"/>
    </row>
    <row r="2183" spans="23:23" x14ac:dyDescent="0.25">
      <c r="W2183" s="1"/>
    </row>
    <row r="2184" spans="23:23" x14ac:dyDescent="0.25">
      <c r="W2184" s="1"/>
    </row>
    <row r="2185" spans="23:23" x14ac:dyDescent="0.25">
      <c r="W2185" s="1"/>
    </row>
    <row r="2186" spans="23:23" x14ac:dyDescent="0.25">
      <c r="W2186" s="1"/>
    </row>
    <row r="2187" spans="23:23" x14ac:dyDescent="0.25">
      <c r="W2187" s="1"/>
    </row>
    <row r="2188" spans="23:23" x14ac:dyDescent="0.25">
      <c r="W2188" s="1"/>
    </row>
    <row r="2189" spans="23:23" x14ac:dyDescent="0.25">
      <c r="W2189" s="1"/>
    </row>
    <row r="2190" spans="23:23" x14ac:dyDescent="0.25">
      <c r="W2190" s="1"/>
    </row>
    <row r="2191" spans="23:23" x14ac:dyDescent="0.25">
      <c r="W2191" s="1"/>
    </row>
    <row r="2192" spans="23:23" x14ac:dyDescent="0.25">
      <c r="W2192" s="1"/>
    </row>
    <row r="2193" spans="23:23" x14ac:dyDescent="0.25">
      <c r="W2193" s="1"/>
    </row>
    <row r="2194" spans="23:23" x14ac:dyDescent="0.25">
      <c r="W2194" s="1"/>
    </row>
    <row r="2195" spans="23:23" x14ac:dyDescent="0.25">
      <c r="W2195" s="1"/>
    </row>
    <row r="2196" spans="23:23" x14ac:dyDescent="0.25">
      <c r="W2196" s="1"/>
    </row>
    <row r="2197" spans="23:23" x14ac:dyDescent="0.25">
      <c r="W2197" s="1"/>
    </row>
    <row r="2198" spans="23:23" x14ac:dyDescent="0.25">
      <c r="W2198" s="1"/>
    </row>
    <row r="2199" spans="23:23" x14ac:dyDescent="0.25">
      <c r="W2199" s="1"/>
    </row>
    <row r="2200" spans="23:23" x14ac:dyDescent="0.25">
      <c r="W2200" s="1"/>
    </row>
    <row r="2201" spans="23:23" x14ac:dyDescent="0.25">
      <c r="W2201" s="1"/>
    </row>
    <row r="2202" spans="23:23" x14ac:dyDescent="0.25">
      <c r="W2202" s="1"/>
    </row>
    <row r="2203" spans="23:23" x14ac:dyDescent="0.25">
      <c r="W2203" s="1"/>
    </row>
    <row r="2204" spans="23:23" x14ac:dyDescent="0.25">
      <c r="W2204" s="1"/>
    </row>
    <row r="2205" spans="23:23" x14ac:dyDescent="0.25">
      <c r="W2205" s="1"/>
    </row>
    <row r="2206" spans="23:23" x14ac:dyDescent="0.25">
      <c r="W2206" s="1"/>
    </row>
    <row r="2207" spans="23:23" x14ac:dyDescent="0.25">
      <c r="W2207" s="1"/>
    </row>
    <row r="2208" spans="23:23" x14ac:dyDescent="0.25">
      <c r="W2208" s="1"/>
    </row>
    <row r="2209" spans="23:23" x14ac:dyDescent="0.25">
      <c r="W2209" s="1"/>
    </row>
    <row r="2210" spans="23:23" x14ac:dyDescent="0.25">
      <c r="W2210" s="1"/>
    </row>
    <row r="2211" spans="23:23" x14ac:dyDescent="0.25">
      <c r="W2211" s="1"/>
    </row>
    <row r="2212" spans="23:23" x14ac:dyDescent="0.25">
      <c r="W2212" s="1"/>
    </row>
    <row r="2213" spans="23:23" x14ac:dyDescent="0.25">
      <c r="W2213" s="1"/>
    </row>
    <row r="2214" spans="23:23" x14ac:dyDescent="0.25">
      <c r="W2214" s="1"/>
    </row>
    <row r="2215" spans="23:23" x14ac:dyDescent="0.25">
      <c r="W2215" s="1"/>
    </row>
    <row r="2216" spans="23:23" x14ac:dyDescent="0.25">
      <c r="W2216" s="1"/>
    </row>
    <row r="2217" spans="23:23" x14ac:dyDescent="0.25">
      <c r="W2217" s="1"/>
    </row>
    <row r="2218" spans="23:23" x14ac:dyDescent="0.25">
      <c r="W2218" s="1"/>
    </row>
    <row r="2219" spans="23:23" x14ac:dyDescent="0.25">
      <c r="W2219" s="1"/>
    </row>
    <row r="2220" spans="23:23" x14ac:dyDescent="0.25">
      <c r="W2220" s="1"/>
    </row>
    <row r="2221" spans="23:23" x14ac:dyDescent="0.25">
      <c r="W2221" s="1"/>
    </row>
    <row r="2222" spans="23:23" x14ac:dyDescent="0.25">
      <c r="W2222" s="1"/>
    </row>
    <row r="2223" spans="23:23" x14ac:dyDescent="0.25">
      <c r="W2223" s="1"/>
    </row>
    <row r="2224" spans="23:23" x14ac:dyDescent="0.25">
      <c r="W2224" s="1"/>
    </row>
    <row r="2225" spans="23:23" x14ac:dyDescent="0.25">
      <c r="W2225" s="1"/>
    </row>
    <row r="2226" spans="23:23" x14ac:dyDescent="0.25">
      <c r="W2226" s="1"/>
    </row>
    <row r="2227" spans="23:23" x14ac:dyDescent="0.25">
      <c r="W2227" s="1"/>
    </row>
    <row r="2228" spans="23:23" x14ac:dyDescent="0.25">
      <c r="W2228" s="1"/>
    </row>
    <row r="2229" spans="23:23" x14ac:dyDescent="0.25">
      <c r="W2229" s="1"/>
    </row>
    <row r="2230" spans="23:23" x14ac:dyDescent="0.25">
      <c r="W2230" s="1"/>
    </row>
    <row r="2231" spans="23:23" x14ac:dyDescent="0.25">
      <c r="W2231" s="1"/>
    </row>
    <row r="2232" spans="23:23" x14ac:dyDescent="0.25">
      <c r="W2232" s="1"/>
    </row>
    <row r="2233" spans="23:23" x14ac:dyDescent="0.25">
      <c r="W2233" s="1"/>
    </row>
    <row r="2234" spans="23:23" x14ac:dyDescent="0.25">
      <c r="W2234" s="1"/>
    </row>
    <row r="2235" spans="23:23" x14ac:dyDescent="0.25">
      <c r="W2235" s="1"/>
    </row>
    <row r="2236" spans="23:23" x14ac:dyDescent="0.25">
      <c r="W2236" s="1"/>
    </row>
    <row r="2237" spans="23:23" x14ac:dyDescent="0.25">
      <c r="W2237" s="1"/>
    </row>
    <row r="2238" spans="23:23" x14ac:dyDescent="0.25">
      <c r="W2238" s="1"/>
    </row>
    <row r="2239" spans="23:23" x14ac:dyDescent="0.25">
      <c r="W2239" s="1"/>
    </row>
    <row r="2240" spans="23:23" x14ac:dyDescent="0.25">
      <c r="W2240" s="1"/>
    </row>
    <row r="2241" spans="23:23" x14ac:dyDescent="0.25">
      <c r="W2241" s="1"/>
    </row>
    <row r="2242" spans="23:23" x14ac:dyDescent="0.25">
      <c r="W2242" s="1"/>
    </row>
    <row r="2243" spans="23:23" x14ac:dyDescent="0.25">
      <c r="W2243" s="1"/>
    </row>
    <row r="2244" spans="23:23" x14ac:dyDescent="0.25">
      <c r="W2244" s="1"/>
    </row>
    <row r="2245" spans="23:23" x14ac:dyDescent="0.25">
      <c r="W2245" s="1"/>
    </row>
    <row r="2246" spans="23:23" x14ac:dyDescent="0.25">
      <c r="W2246" s="1"/>
    </row>
    <row r="2247" spans="23:23" x14ac:dyDescent="0.25">
      <c r="W2247" s="1"/>
    </row>
    <row r="2248" spans="23:23" x14ac:dyDescent="0.25">
      <c r="W2248" s="1"/>
    </row>
    <row r="2249" spans="23:23" x14ac:dyDescent="0.25">
      <c r="W2249" s="1"/>
    </row>
    <row r="2250" spans="23:23" x14ac:dyDescent="0.25">
      <c r="W2250" s="1"/>
    </row>
    <row r="2251" spans="23:23" x14ac:dyDescent="0.25">
      <c r="W2251" s="1"/>
    </row>
    <row r="2252" spans="23:23" x14ac:dyDescent="0.25">
      <c r="W2252" s="1"/>
    </row>
    <row r="2253" spans="23:23" x14ac:dyDescent="0.25">
      <c r="W2253" s="1"/>
    </row>
    <row r="2254" spans="23:23" x14ac:dyDescent="0.25">
      <c r="W2254" s="1"/>
    </row>
    <row r="2255" spans="23:23" x14ac:dyDescent="0.25">
      <c r="W2255" s="1"/>
    </row>
    <row r="2256" spans="23:23" x14ac:dyDescent="0.25">
      <c r="W2256" s="1"/>
    </row>
    <row r="2257" spans="23:23" x14ac:dyDescent="0.25">
      <c r="W2257" s="1"/>
    </row>
    <row r="2258" spans="23:23" x14ac:dyDescent="0.25">
      <c r="W2258" s="1"/>
    </row>
    <row r="2259" spans="23:23" x14ac:dyDescent="0.25">
      <c r="W2259" s="1"/>
    </row>
    <row r="2260" spans="23:23" x14ac:dyDescent="0.25">
      <c r="W2260" s="1"/>
    </row>
    <row r="2261" spans="23:23" x14ac:dyDescent="0.25">
      <c r="W2261" s="1"/>
    </row>
    <row r="2262" spans="23:23" x14ac:dyDescent="0.25">
      <c r="W2262" s="1"/>
    </row>
    <row r="2263" spans="23:23" x14ac:dyDescent="0.25">
      <c r="W2263" s="1"/>
    </row>
    <row r="2264" spans="23:23" x14ac:dyDescent="0.25">
      <c r="W2264" s="1"/>
    </row>
    <row r="2265" spans="23:23" x14ac:dyDescent="0.25">
      <c r="W2265" s="1"/>
    </row>
    <row r="2266" spans="23:23" x14ac:dyDescent="0.25">
      <c r="W2266" s="1"/>
    </row>
    <row r="2267" spans="23:23" x14ac:dyDescent="0.25">
      <c r="W2267" s="1"/>
    </row>
    <row r="2268" spans="23:23" x14ac:dyDescent="0.25">
      <c r="W2268" s="1"/>
    </row>
    <row r="2269" spans="23:23" x14ac:dyDescent="0.25">
      <c r="W2269" s="1"/>
    </row>
    <row r="2270" spans="23:23" x14ac:dyDescent="0.25">
      <c r="W2270" s="1"/>
    </row>
    <row r="2271" spans="23:23" x14ac:dyDescent="0.25">
      <c r="W2271" s="1"/>
    </row>
    <row r="2272" spans="23:23" x14ac:dyDescent="0.25">
      <c r="W2272" s="1"/>
    </row>
    <row r="2273" spans="23:23" x14ac:dyDescent="0.25">
      <c r="W2273" s="1"/>
    </row>
    <row r="2274" spans="23:23" x14ac:dyDescent="0.25">
      <c r="W2274" s="1"/>
    </row>
    <row r="2275" spans="23:23" x14ac:dyDescent="0.25">
      <c r="W2275" s="1"/>
    </row>
    <row r="2276" spans="23:23" x14ac:dyDescent="0.25">
      <c r="W2276" s="1"/>
    </row>
    <row r="2277" spans="23:23" x14ac:dyDescent="0.25">
      <c r="W2277" s="1"/>
    </row>
    <row r="2278" spans="23:23" x14ac:dyDescent="0.25">
      <c r="W2278" s="1"/>
    </row>
    <row r="2279" spans="23:23" x14ac:dyDescent="0.25">
      <c r="W2279" s="1"/>
    </row>
    <row r="2280" spans="23:23" x14ac:dyDescent="0.25">
      <c r="W2280" s="1"/>
    </row>
    <row r="2281" spans="23:23" x14ac:dyDescent="0.25">
      <c r="W2281" s="1"/>
    </row>
    <row r="2282" spans="23:23" x14ac:dyDescent="0.25">
      <c r="W2282" s="1"/>
    </row>
    <row r="2283" spans="23:23" x14ac:dyDescent="0.25">
      <c r="W2283" s="1"/>
    </row>
    <row r="2284" spans="23:23" x14ac:dyDescent="0.25">
      <c r="W2284" s="1"/>
    </row>
    <row r="2285" spans="23:23" x14ac:dyDescent="0.25">
      <c r="W2285" s="1"/>
    </row>
    <row r="2286" spans="23:23" x14ac:dyDescent="0.25">
      <c r="W2286" s="1"/>
    </row>
    <row r="2287" spans="23:23" x14ac:dyDescent="0.25">
      <c r="W2287" s="1"/>
    </row>
    <row r="2288" spans="23:23" x14ac:dyDescent="0.25">
      <c r="W2288" s="1"/>
    </row>
    <row r="2289" spans="23:23" x14ac:dyDescent="0.25">
      <c r="W2289" s="1"/>
    </row>
    <row r="2290" spans="23:23" x14ac:dyDescent="0.25">
      <c r="W2290" s="1"/>
    </row>
    <row r="2291" spans="23:23" x14ac:dyDescent="0.25">
      <c r="W2291" s="1"/>
    </row>
    <row r="2292" spans="23:23" x14ac:dyDescent="0.25">
      <c r="W2292" s="1"/>
    </row>
    <row r="2293" spans="23:23" x14ac:dyDescent="0.25">
      <c r="W2293" s="1"/>
    </row>
    <row r="2294" spans="23:23" x14ac:dyDescent="0.25">
      <c r="W2294" s="1"/>
    </row>
    <row r="2295" spans="23:23" x14ac:dyDescent="0.25">
      <c r="W2295" s="1"/>
    </row>
    <row r="2296" spans="23:23" x14ac:dyDescent="0.25">
      <c r="W2296" s="1"/>
    </row>
    <row r="2297" spans="23:23" x14ac:dyDescent="0.25">
      <c r="W2297" s="1"/>
    </row>
    <row r="2298" spans="23:23" x14ac:dyDescent="0.25">
      <c r="W2298" s="1"/>
    </row>
    <row r="2299" spans="23:23" x14ac:dyDescent="0.25">
      <c r="W2299" s="1"/>
    </row>
    <row r="2300" spans="23:23" x14ac:dyDescent="0.25">
      <c r="W2300" s="1"/>
    </row>
    <row r="2301" spans="23:23" x14ac:dyDescent="0.25">
      <c r="W2301" s="1"/>
    </row>
    <row r="2302" spans="23:23" x14ac:dyDescent="0.25">
      <c r="W2302" s="1"/>
    </row>
    <row r="2303" spans="23:23" x14ac:dyDescent="0.25">
      <c r="W2303" s="1"/>
    </row>
    <row r="2304" spans="23:23" x14ac:dyDescent="0.25">
      <c r="W2304" s="1"/>
    </row>
    <row r="2305" spans="23:23" x14ac:dyDescent="0.25">
      <c r="W2305" s="1"/>
    </row>
    <row r="2306" spans="23:23" x14ac:dyDescent="0.25">
      <c r="W2306" s="1"/>
    </row>
    <row r="2307" spans="23:23" x14ac:dyDescent="0.25">
      <c r="W2307" s="1"/>
    </row>
    <row r="2308" spans="23:23" x14ac:dyDescent="0.25">
      <c r="W2308" s="1"/>
    </row>
    <row r="2309" spans="23:23" x14ac:dyDescent="0.25">
      <c r="W2309" s="1"/>
    </row>
    <row r="2310" spans="23:23" x14ac:dyDescent="0.25">
      <c r="W2310" s="1"/>
    </row>
    <row r="2311" spans="23:23" x14ac:dyDescent="0.25">
      <c r="W2311" s="1"/>
    </row>
    <row r="2312" spans="23:23" x14ac:dyDescent="0.25">
      <c r="W2312" s="1"/>
    </row>
    <row r="2313" spans="23:23" x14ac:dyDescent="0.25">
      <c r="W2313" s="1"/>
    </row>
    <row r="2314" spans="23:23" x14ac:dyDescent="0.25">
      <c r="W2314" s="1"/>
    </row>
    <row r="2315" spans="23:23" x14ac:dyDescent="0.25">
      <c r="W2315" s="1"/>
    </row>
    <row r="2316" spans="23:23" x14ac:dyDescent="0.25">
      <c r="W2316" s="1"/>
    </row>
    <row r="2317" spans="23:23" x14ac:dyDescent="0.25">
      <c r="W2317" s="1"/>
    </row>
    <row r="2318" spans="23:23" x14ac:dyDescent="0.25">
      <c r="W2318" s="1"/>
    </row>
    <row r="2319" spans="23:23" x14ac:dyDescent="0.25">
      <c r="W2319" s="1"/>
    </row>
    <row r="2320" spans="23:23" x14ac:dyDescent="0.25">
      <c r="W2320" s="1"/>
    </row>
    <row r="2321" spans="23:23" x14ac:dyDescent="0.25">
      <c r="W2321" s="1"/>
    </row>
    <row r="2322" spans="23:23" x14ac:dyDescent="0.25">
      <c r="W2322" s="1"/>
    </row>
    <row r="2323" spans="23:23" x14ac:dyDescent="0.25">
      <c r="W2323" s="1"/>
    </row>
    <row r="2324" spans="23:23" x14ac:dyDescent="0.25">
      <c r="W2324" s="1"/>
    </row>
    <row r="2325" spans="23:23" x14ac:dyDescent="0.25">
      <c r="W2325" s="1"/>
    </row>
    <row r="2326" spans="23:23" x14ac:dyDescent="0.25">
      <c r="W2326" s="1"/>
    </row>
    <row r="2327" spans="23:23" x14ac:dyDescent="0.25">
      <c r="W2327" s="1"/>
    </row>
    <row r="2328" spans="23:23" x14ac:dyDescent="0.25">
      <c r="W2328" s="1"/>
    </row>
    <row r="2329" spans="23:23" x14ac:dyDescent="0.25">
      <c r="W2329" s="1"/>
    </row>
    <row r="2330" spans="23:23" x14ac:dyDescent="0.25">
      <c r="W2330" s="1"/>
    </row>
    <row r="2331" spans="23:23" x14ac:dyDescent="0.25">
      <c r="W2331" s="1"/>
    </row>
    <row r="2332" spans="23:23" x14ac:dyDescent="0.25">
      <c r="W2332" s="1"/>
    </row>
    <row r="2333" spans="23:23" x14ac:dyDescent="0.25">
      <c r="W2333" s="1"/>
    </row>
    <row r="2334" spans="23:23" x14ac:dyDescent="0.25">
      <c r="W2334" s="1"/>
    </row>
    <row r="2335" spans="23:23" x14ac:dyDescent="0.25">
      <c r="W2335" s="1"/>
    </row>
    <row r="2336" spans="23:23" x14ac:dyDescent="0.25">
      <c r="W2336" s="1"/>
    </row>
    <row r="2337" spans="23:23" x14ac:dyDescent="0.25">
      <c r="W2337" s="1"/>
    </row>
    <row r="2338" spans="23:23" x14ac:dyDescent="0.25">
      <c r="W2338" s="1"/>
    </row>
    <row r="2339" spans="23:23" x14ac:dyDescent="0.25">
      <c r="W2339" s="1"/>
    </row>
    <row r="2340" spans="23:23" x14ac:dyDescent="0.25">
      <c r="W2340" s="1"/>
    </row>
    <row r="2341" spans="23:23" x14ac:dyDescent="0.25">
      <c r="W2341" s="1"/>
    </row>
    <row r="2342" spans="23:23" x14ac:dyDescent="0.25">
      <c r="W2342" s="1"/>
    </row>
    <row r="2343" spans="23:23" x14ac:dyDescent="0.25">
      <c r="W2343" s="1"/>
    </row>
    <row r="2344" spans="23:23" x14ac:dyDescent="0.25">
      <c r="W2344" s="1"/>
    </row>
    <row r="2345" spans="23:23" x14ac:dyDescent="0.25">
      <c r="W2345" s="1"/>
    </row>
    <row r="2346" spans="23:23" x14ac:dyDescent="0.25">
      <c r="W2346" s="1"/>
    </row>
    <row r="2347" spans="23:23" x14ac:dyDescent="0.25">
      <c r="W2347" s="1"/>
    </row>
    <row r="2348" spans="23:23" x14ac:dyDescent="0.25">
      <c r="W2348" s="1"/>
    </row>
    <row r="2349" spans="23:23" x14ac:dyDescent="0.25">
      <c r="W2349" s="1"/>
    </row>
    <row r="2350" spans="23:23" x14ac:dyDescent="0.25">
      <c r="W2350" s="1"/>
    </row>
    <row r="2351" spans="23:23" x14ac:dyDescent="0.25">
      <c r="W2351" s="1"/>
    </row>
    <row r="2352" spans="23:23" x14ac:dyDescent="0.25">
      <c r="W2352" s="1"/>
    </row>
    <row r="2353" spans="23:23" x14ac:dyDescent="0.25">
      <c r="W2353" s="1"/>
    </row>
    <row r="2354" spans="23:23" x14ac:dyDescent="0.25">
      <c r="W2354" s="1"/>
    </row>
    <row r="2355" spans="23:23" x14ac:dyDescent="0.25">
      <c r="W2355" s="1"/>
    </row>
    <row r="2356" spans="23:23" x14ac:dyDescent="0.25">
      <c r="W2356" s="1"/>
    </row>
    <row r="2357" spans="23:23" x14ac:dyDescent="0.25">
      <c r="W2357" s="1"/>
    </row>
    <row r="2358" spans="23:23" x14ac:dyDescent="0.25">
      <c r="W2358" s="1"/>
    </row>
    <row r="2359" spans="23:23" x14ac:dyDescent="0.25">
      <c r="W2359" s="1"/>
    </row>
    <row r="2360" spans="23:23" x14ac:dyDescent="0.25">
      <c r="W2360" s="1"/>
    </row>
    <row r="2361" spans="23:23" x14ac:dyDescent="0.25">
      <c r="W2361" s="1"/>
    </row>
    <row r="2362" spans="23:23" x14ac:dyDescent="0.25">
      <c r="W2362" s="1"/>
    </row>
    <row r="2363" spans="23:23" x14ac:dyDescent="0.25">
      <c r="W2363" s="1"/>
    </row>
    <row r="2364" spans="23:23" x14ac:dyDescent="0.25">
      <c r="W2364" s="1"/>
    </row>
    <row r="2365" spans="23:23" x14ac:dyDescent="0.25">
      <c r="W2365" s="1"/>
    </row>
    <row r="2366" spans="23:23" x14ac:dyDescent="0.25">
      <c r="W2366" s="1"/>
    </row>
    <row r="2367" spans="23:23" x14ac:dyDescent="0.25">
      <c r="W2367" s="1"/>
    </row>
    <row r="2368" spans="23:23" x14ac:dyDescent="0.25">
      <c r="W2368" s="1"/>
    </row>
    <row r="2369" spans="23:23" x14ac:dyDescent="0.25">
      <c r="W2369" s="1"/>
    </row>
    <row r="2370" spans="23:23" x14ac:dyDescent="0.25">
      <c r="W2370" s="1"/>
    </row>
    <row r="2371" spans="23:23" x14ac:dyDescent="0.25">
      <c r="W2371" s="1"/>
    </row>
    <row r="2372" spans="23:23" x14ac:dyDescent="0.25">
      <c r="W2372" s="1"/>
    </row>
    <row r="2373" spans="23:23" x14ac:dyDescent="0.25">
      <c r="W2373" s="1"/>
    </row>
    <row r="2374" spans="23:23" x14ac:dyDescent="0.25">
      <c r="W2374" s="1"/>
    </row>
    <row r="2375" spans="23:23" x14ac:dyDescent="0.25">
      <c r="W2375" s="1"/>
    </row>
    <row r="2376" spans="23:23" x14ac:dyDescent="0.25">
      <c r="W2376" s="1"/>
    </row>
    <row r="2377" spans="23:23" x14ac:dyDescent="0.25">
      <c r="W2377" s="1"/>
    </row>
    <row r="2378" spans="23:23" x14ac:dyDescent="0.25">
      <c r="W2378" s="1"/>
    </row>
    <row r="2379" spans="23:23" x14ac:dyDescent="0.25">
      <c r="W2379" s="1"/>
    </row>
    <row r="2380" spans="23:23" x14ac:dyDescent="0.25">
      <c r="W2380" s="1"/>
    </row>
    <row r="2381" spans="23:23" x14ac:dyDescent="0.25">
      <c r="W2381" s="1"/>
    </row>
    <row r="2382" spans="23:23" x14ac:dyDescent="0.25">
      <c r="W2382" s="1"/>
    </row>
    <row r="2383" spans="23:23" x14ac:dyDescent="0.25">
      <c r="W2383" s="1"/>
    </row>
    <row r="2384" spans="23:23" x14ac:dyDescent="0.25">
      <c r="W2384" s="1"/>
    </row>
    <row r="2385" spans="23:23" x14ac:dyDescent="0.25">
      <c r="W2385" s="1"/>
    </row>
    <row r="2386" spans="23:23" x14ac:dyDescent="0.25">
      <c r="W2386" s="1"/>
    </row>
    <row r="2387" spans="23:23" x14ac:dyDescent="0.25">
      <c r="W2387" s="1"/>
    </row>
    <row r="2388" spans="23:23" x14ac:dyDescent="0.25">
      <c r="W2388" s="1"/>
    </row>
    <row r="2389" spans="23:23" x14ac:dyDescent="0.25">
      <c r="W2389" s="1"/>
    </row>
  </sheetData>
  <sheetProtection password="CC23" sheet="1" objects="1" scenarios="1"/>
  <mergeCells count="53">
    <mergeCell ref="U40:U45"/>
    <mergeCell ref="H73:L73"/>
    <mergeCell ref="H74:L74"/>
    <mergeCell ref="H75:L75"/>
    <mergeCell ref="H67:L67"/>
    <mergeCell ref="H68:L68"/>
    <mergeCell ref="H72:L72"/>
    <mergeCell ref="H71:L71"/>
    <mergeCell ref="H70:L70"/>
    <mergeCell ref="H69:L69"/>
    <mergeCell ref="V10:W11"/>
    <mergeCell ref="A10:A11"/>
    <mergeCell ref="S10:S12"/>
    <mergeCell ref="U52:U57"/>
    <mergeCell ref="C13:C19"/>
    <mergeCell ref="C21:C27"/>
    <mergeCell ref="B10:F11"/>
    <mergeCell ref="G12:L12"/>
    <mergeCell ref="M12:R12"/>
    <mergeCell ref="G11:L11"/>
    <mergeCell ref="M11:R11"/>
    <mergeCell ref="G10:R10"/>
    <mergeCell ref="C52:C65"/>
    <mergeCell ref="D52:D56"/>
    <mergeCell ref="E39:F39"/>
    <mergeCell ref="E51:F51"/>
    <mergeCell ref="C40:C50"/>
    <mergeCell ref="D40:D45"/>
    <mergeCell ref="C29:C38"/>
    <mergeCell ref="A39:D39"/>
    <mergeCell ref="A51:D51"/>
    <mergeCell ref="A20:D20"/>
    <mergeCell ref="E20:F20"/>
    <mergeCell ref="A28:D28"/>
    <mergeCell ref="E28:F28"/>
    <mergeCell ref="G20:W20"/>
    <mergeCell ref="G28:W28"/>
    <mergeCell ref="G39:W39"/>
    <mergeCell ref="G51:W51"/>
    <mergeCell ref="G4:X6"/>
    <mergeCell ref="X51:AD51"/>
    <mergeCell ref="X39:AD39"/>
    <mergeCell ref="X28:AD28"/>
    <mergeCell ref="X20:AD20"/>
    <mergeCell ref="AD11:AD12"/>
    <mergeCell ref="AA10:AD10"/>
    <mergeCell ref="X10:X12"/>
    <mergeCell ref="T10:T12"/>
    <mergeCell ref="U10:U12"/>
    <mergeCell ref="Y10:Z11"/>
    <mergeCell ref="AA11:AA12"/>
    <mergeCell ref="AC11:AC12"/>
    <mergeCell ref="AB11:AB12"/>
  </mergeCells>
  <conditionalFormatting sqref="E41:T45 E53:T57 E28:G28 E29:W38 V41:W45 E46:W50 E39:G39 E40:W40 V53:W57 E58:W65 E51:G51 E52:W52">
    <cfRule type="expression" dxfId="19" priority="13">
      <formula>$G31="Regimen de Promocion No Aprobado"</formula>
    </cfRule>
  </conditionalFormatting>
  <conditionalFormatting sqref="E28:G28">
    <cfRule type="expression" dxfId="18" priority="9">
      <formula>$G$28="Regimen de Promoción Aprobado"</formula>
    </cfRule>
    <cfRule type="expression" dxfId="17" priority="10">
      <formula>$G$28="Regimen de Promoción No Aprobado"</formula>
    </cfRule>
  </conditionalFormatting>
  <conditionalFormatting sqref="E20:G20 X20">
    <cfRule type="expression" dxfId="16" priority="12">
      <formula>$G$20="Regimen de Promoción No Aprobado"</formula>
    </cfRule>
  </conditionalFormatting>
  <conditionalFormatting sqref="E39:G39">
    <cfRule type="expression" dxfId="15" priority="7">
      <formula>$G$39="Regimen de Promoción Aprobado"</formula>
    </cfRule>
    <cfRule type="expression" dxfId="14" priority="8">
      <formula>$G$39="Regimen de Promoción No Aprobado"</formula>
    </cfRule>
  </conditionalFormatting>
  <conditionalFormatting sqref="E51:G51">
    <cfRule type="expression" dxfId="13" priority="5">
      <formula>$G$51="Regimen de Promoción Aprobado"</formula>
    </cfRule>
    <cfRule type="expression" dxfId="12" priority="6">
      <formula>$G$51="Regimen de Promoción No Aprobado"</formula>
    </cfRule>
  </conditionalFormatting>
  <conditionalFormatting sqref="X13:X19 X21:X65">
    <cfRule type="colorScale" priority="3">
      <colorScale>
        <cfvo type="min"/>
        <cfvo type="percentile" val="50"/>
        <cfvo type="max"/>
        <color rgb="FFF8696B"/>
        <color rgb="FFFFEB84"/>
        <color rgb="FF63BE7B"/>
      </colorScale>
    </cfRule>
  </conditionalFormatting>
  <conditionalFormatting sqref="Z13:Z19 Z21:Z27 Z52:Z65 Z40:Z50 Z29:Z38">
    <cfRule type="colorScale" priority="2">
      <colorScale>
        <cfvo type="min"/>
        <cfvo type="percentile" val="50"/>
        <cfvo type="max"/>
        <color rgb="FFF8696B"/>
        <color rgb="FFFFEB84"/>
        <color rgb="FF63BE7B"/>
      </colorScale>
    </cfRule>
  </conditionalFormatting>
  <conditionalFormatting sqref="AA13:AB19 AA21:AB27 AA52:AB65 AA40:AB50 AA29:AB38">
    <cfRule type="colorScale" priority="1">
      <colorScale>
        <cfvo type="min"/>
        <cfvo type="percentile" val="50"/>
        <cfvo type="max"/>
        <color theme="9" tint="0.39997558519241921"/>
        <color rgb="FFFFEB84"/>
        <color theme="5" tint="0.39997558519241921"/>
      </colorScale>
    </cfRule>
  </conditionalFormatting>
  <conditionalFormatting sqref="E13:W19 E21:W27 E29:W38 E40:W40 E41:T45 V41:W45 E46:W50 E52:W52 E53:T57 V53:W57 E58:W65">
    <cfRule type="expression" dxfId="11" priority="103">
      <formula>$W13="FALTA APROB"</formula>
    </cfRule>
    <cfRule type="expression" dxfId="10" priority="104">
      <formula>$V13="FALTA REG."</formula>
    </cfRule>
    <cfRule type="expression" dxfId="9" priority="105">
      <formula>$V13="REGULAR"</formula>
    </cfRule>
    <cfRule type="expression" dxfId="8" priority="106">
      <formula>$V13="CURSAR"</formula>
    </cfRule>
    <cfRule type="expression" dxfId="7" priority="107">
      <formula>$V13="APROBADA"</formula>
    </cfRule>
  </conditionalFormatting>
  <conditionalFormatting sqref="E20:W20">
    <cfRule type="expression" dxfId="6" priority="11">
      <formula>$G$20="Regimen de Promoción Aprobado"</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showRowColHeaders="0" topLeftCell="A28" zoomScaleNormal="100" workbookViewId="0">
      <selection activeCell="C38" sqref="C38:C42"/>
    </sheetView>
  </sheetViews>
  <sheetFormatPr baseColWidth="10" defaultRowHeight="15" x14ac:dyDescent="0.25"/>
  <cols>
    <col min="1" max="1" width="6.7109375" customWidth="1"/>
    <col min="2" max="2" width="52.140625" bestFit="1" customWidth="1"/>
    <col min="3" max="27" width="3.7109375" customWidth="1"/>
    <col min="28" max="28" width="5.5703125" hidden="1" customWidth="1"/>
    <col min="29" max="29" width="11.42578125" hidden="1" customWidth="1"/>
    <col min="30" max="30" width="12.5703125" hidden="1" customWidth="1"/>
    <col min="31" max="31" width="11.42578125" hidden="1" customWidth="1"/>
  </cols>
  <sheetData>
    <row r="1" spans="1:30" ht="15.75" thickBot="1"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132"/>
    </row>
    <row r="2" spans="1:30" ht="15.75" thickTop="1" x14ac:dyDescent="0.25">
      <c r="A2" s="133"/>
      <c r="B2" s="133"/>
      <c r="C2" s="133"/>
      <c r="D2" s="22"/>
      <c r="E2" s="22"/>
      <c r="F2" s="22"/>
      <c r="G2" s="22"/>
      <c r="H2" s="22"/>
      <c r="I2" s="22"/>
      <c r="J2" s="22"/>
      <c r="K2" s="22"/>
      <c r="L2" s="22"/>
      <c r="M2" s="22"/>
      <c r="N2" s="22"/>
      <c r="O2" s="22"/>
      <c r="P2" s="22"/>
      <c r="Q2" s="22"/>
      <c r="R2" s="22"/>
      <c r="S2" s="22"/>
      <c r="T2" s="22"/>
      <c r="U2" s="22"/>
      <c r="V2" s="22"/>
      <c r="W2" s="22"/>
      <c r="X2" s="22"/>
      <c r="Y2" s="22"/>
      <c r="Z2" s="22"/>
      <c r="AA2" s="132"/>
    </row>
    <row r="3" spans="1:30" ht="15.75" thickBot="1" x14ac:dyDescent="0.3">
      <c r="A3" s="22"/>
      <c r="B3" s="22"/>
      <c r="C3" s="22"/>
      <c r="D3" s="22"/>
      <c r="E3" s="22"/>
      <c r="F3" s="22"/>
      <c r="G3" s="22"/>
      <c r="H3" s="134"/>
      <c r="I3" s="134"/>
      <c r="J3" s="134"/>
      <c r="K3" s="134"/>
      <c r="L3" s="134"/>
      <c r="M3" s="134"/>
      <c r="N3" s="134"/>
      <c r="O3" s="134"/>
      <c r="P3" s="134"/>
      <c r="Q3" s="134"/>
      <c r="R3" s="134"/>
      <c r="S3" s="134"/>
      <c r="T3" s="134"/>
      <c r="U3" s="134"/>
      <c r="V3" s="134"/>
      <c r="W3" s="134"/>
      <c r="X3" s="134"/>
      <c r="Y3" s="134"/>
      <c r="Z3" s="134"/>
      <c r="AA3" s="135"/>
    </row>
    <row r="4" spans="1:30" ht="15.75" thickTop="1" x14ac:dyDescent="0.25">
      <c r="A4" s="22"/>
      <c r="B4" s="22"/>
      <c r="C4" s="22"/>
      <c r="D4" s="22"/>
      <c r="E4" s="22"/>
      <c r="F4" s="22"/>
      <c r="G4" s="22"/>
      <c r="H4" s="226" t="s">
        <v>139</v>
      </c>
      <c r="I4" s="227"/>
      <c r="J4" s="227"/>
      <c r="K4" s="227"/>
      <c r="L4" s="227"/>
      <c r="M4" s="227"/>
      <c r="N4" s="227"/>
      <c r="O4" s="227"/>
      <c r="P4" s="227"/>
      <c r="Q4" s="227"/>
      <c r="R4" s="227"/>
      <c r="S4" s="227"/>
      <c r="T4" s="227"/>
      <c r="U4" s="227"/>
      <c r="V4" s="227"/>
      <c r="W4" s="227"/>
      <c r="X4" s="227"/>
      <c r="Y4" s="227"/>
      <c r="Z4" s="227"/>
      <c r="AA4" s="228"/>
    </row>
    <row r="5" spans="1:30" ht="15.75" thickBot="1" x14ac:dyDescent="0.3">
      <c r="A5" s="22"/>
      <c r="B5" s="22"/>
      <c r="C5" s="22"/>
      <c r="D5" s="22"/>
      <c r="E5" s="22"/>
      <c r="F5" s="22"/>
      <c r="G5" s="22"/>
      <c r="H5" s="229"/>
      <c r="I5" s="230"/>
      <c r="J5" s="230"/>
      <c r="K5" s="230"/>
      <c r="L5" s="230"/>
      <c r="M5" s="230"/>
      <c r="N5" s="230"/>
      <c r="O5" s="230"/>
      <c r="P5" s="230"/>
      <c r="Q5" s="230"/>
      <c r="R5" s="230"/>
      <c r="S5" s="230"/>
      <c r="T5" s="230"/>
      <c r="U5" s="230"/>
      <c r="V5" s="230"/>
      <c r="W5" s="230"/>
      <c r="X5" s="230"/>
      <c r="Y5" s="230"/>
      <c r="Z5" s="230"/>
      <c r="AA5" s="231"/>
    </row>
    <row r="6" spans="1:30" ht="15.75" thickTop="1" x14ac:dyDescent="0.25">
      <c r="A6" s="22"/>
      <c r="B6" s="22"/>
      <c r="C6" s="22"/>
      <c r="D6" s="22"/>
      <c r="E6" s="22"/>
      <c r="F6" s="22"/>
      <c r="G6" s="22"/>
      <c r="H6" s="136"/>
      <c r="I6" s="22"/>
      <c r="J6" s="22"/>
      <c r="K6" s="22"/>
      <c r="L6" s="22"/>
      <c r="M6" s="22"/>
      <c r="N6" s="22"/>
      <c r="O6" s="22"/>
      <c r="P6" s="22"/>
      <c r="Q6" s="22"/>
      <c r="R6" s="22"/>
      <c r="S6" s="22"/>
      <c r="T6" s="22"/>
      <c r="U6" s="22"/>
      <c r="V6" s="22"/>
      <c r="W6" s="22"/>
      <c r="X6" s="22"/>
      <c r="Y6" s="22"/>
      <c r="Z6" s="22"/>
      <c r="AA6" s="133"/>
    </row>
    <row r="7" spans="1:30" ht="15.75" thickBot="1" x14ac:dyDescent="0.3">
      <c r="A7" s="22"/>
      <c r="B7" s="137"/>
      <c r="C7" s="137"/>
      <c r="D7" s="137"/>
      <c r="E7" s="137"/>
      <c r="F7" s="137"/>
      <c r="G7" s="137"/>
      <c r="H7" s="138"/>
      <c r="I7" s="22"/>
      <c r="J7" s="22"/>
      <c r="K7" s="22"/>
      <c r="L7" s="22"/>
      <c r="M7" s="22"/>
      <c r="N7" s="22"/>
      <c r="O7" s="22"/>
      <c r="P7" s="22"/>
      <c r="Q7" s="22"/>
      <c r="R7" s="22"/>
      <c r="S7" s="22"/>
      <c r="T7" s="22"/>
      <c r="U7" s="22"/>
      <c r="V7" s="22"/>
      <c r="W7" s="22"/>
      <c r="X7" s="22"/>
      <c r="Y7" s="22"/>
      <c r="Z7" s="22"/>
      <c r="AA7" s="139"/>
    </row>
    <row r="8" spans="1:30" ht="15.75" thickTop="1" x14ac:dyDescent="0.25">
      <c r="A8" s="22"/>
      <c r="B8" s="232"/>
      <c r="C8" s="233"/>
      <c r="D8" s="233"/>
      <c r="E8" s="22"/>
      <c r="F8" s="22"/>
      <c r="G8" s="22"/>
      <c r="H8" s="234" t="s">
        <v>100</v>
      </c>
      <c r="I8" s="240"/>
      <c r="J8" s="240"/>
      <c r="K8" s="240"/>
      <c r="L8" s="240"/>
      <c r="M8" s="240"/>
      <c r="N8" s="240"/>
      <c r="O8" s="240"/>
      <c r="P8" s="240"/>
      <c r="Q8" s="240"/>
      <c r="R8" s="240"/>
      <c r="S8" s="240"/>
      <c r="T8" s="240"/>
      <c r="U8" s="240"/>
      <c r="V8" s="240"/>
      <c r="W8" s="240"/>
      <c r="X8" s="240"/>
      <c r="Y8" s="240"/>
      <c r="Z8" s="240"/>
      <c r="AA8" s="235"/>
    </row>
    <row r="9" spans="1:30" ht="15.75" thickBot="1" x14ac:dyDescent="0.3">
      <c r="A9" s="22"/>
      <c r="B9" s="233"/>
      <c r="C9" s="233"/>
      <c r="D9" s="233"/>
      <c r="E9" s="22"/>
      <c r="F9" s="22"/>
      <c r="G9" s="22"/>
      <c r="H9" s="238"/>
      <c r="I9" s="241"/>
      <c r="J9" s="241"/>
      <c r="K9" s="241"/>
      <c r="L9" s="241"/>
      <c r="M9" s="241"/>
      <c r="N9" s="241"/>
      <c r="O9" s="241"/>
      <c r="P9" s="241"/>
      <c r="Q9" s="241"/>
      <c r="R9" s="241"/>
      <c r="S9" s="241"/>
      <c r="T9" s="241"/>
      <c r="U9" s="241"/>
      <c r="V9" s="241"/>
      <c r="W9" s="241"/>
      <c r="X9" s="241"/>
      <c r="Y9" s="241"/>
      <c r="Z9" s="241"/>
      <c r="AA9" s="239"/>
    </row>
    <row r="10" spans="1:30" ht="15.75" customHeight="1" thickBot="1" x14ac:dyDescent="0.3">
      <c r="A10" s="234" t="s">
        <v>126</v>
      </c>
      <c r="B10" s="235"/>
      <c r="C10" s="243" t="s">
        <v>18</v>
      </c>
      <c r="D10" s="243"/>
      <c r="E10" s="243"/>
      <c r="F10" s="243"/>
      <c r="G10" s="243"/>
      <c r="H10" s="242" t="s">
        <v>96</v>
      </c>
      <c r="I10" s="242"/>
      <c r="J10" s="242"/>
      <c r="K10" s="242"/>
      <c r="L10" s="242"/>
      <c r="M10" s="242" t="s">
        <v>97</v>
      </c>
      <c r="N10" s="242"/>
      <c r="O10" s="242"/>
      <c r="P10" s="242"/>
      <c r="Q10" s="242"/>
      <c r="R10" s="242" t="s">
        <v>98</v>
      </c>
      <c r="S10" s="242"/>
      <c r="T10" s="242"/>
      <c r="U10" s="242"/>
      <c r="V10" s="242"/>
      <c r="W10" s="242" t="s">
        <v>99</v>
      </c>
      <c r="X10" s="242"/>
      <c r="Y10" s="242"/>
      <c r="Z10" s="242"/>
      <c r="AA10" s="242"/>
      <c r="AB10" s="249" t="s">
        <v>19</v>
      </c>
      <c r="AC10" s="248" t="s">
        <v>102</v>
      </c>
    </row>
    <row r="11" spans="1:30" ht="15.75" thickBot="1" x14ac:dyDescent="0.3">
      <c r="A11" s="236"/>
      <c r="B11" s="237"/>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50"/>
      <c r="AC11" s="248"/>
    </row>
    <row r="12" spans="1:30" ht="15.75" customHeight="1" thickBot="1" x14ac:dyDescent="0.3">
      <c r="A12" s="238"/>
      <c r="B12" s="239"/>
      <c r="C12" s="174" t="s">
        <v>8</v>
      </c>
      <c r="D12" s="174"/>
      <c r="E12" s="174"/>
      <c r="F12" s="205" t="s">
        <v>17</v>
      </c>
      <c r="G12" s="205"/>
      <c r="H12" s="174" t="s">
        <v>8</v>
      </c>
      <c r="I12" s="174"/>
      <c r="J12" s="174"/>
      <c r="K12" s="205" t="s">
        <v>17</v>
      </c>
      <c r="L12" s="205"/>
      <c r="M12" s="174" t="s">
        <v>8</v>
      </c>
      <c r="N12" s="174"/>
      <c r="O12" s="174"/>
      <c r="P12" s="205" t="s">
        <v>17</v>
      </c>
      <c r="Q12" s="205"/>
      <c r="R12" s="174" t="s">
        <v>8</v>
      </c>
      <c r="S12" s="174"/>
      <c r="T12" s="174"/>
      <c r="U12" s="205" t="s">
        <v>17</v>
      </c>
      <c r="V12" s="205"/>
      <c r="W12" s="174" t="s">
        <v>8</v>
      </c>
      <c r="X12" s="174"/>
      <c r="Y12" s="174"/>
      <c r="Z12" s="205" t="s">
        <v>17</v>
      </c>
      <c r="AA12" s="205"/>
      <c r="AB12" s="251"/>
      <c r="AC12" s="248"/>
    </row>
    <row r="13" spans="1:30" ht="15.75" thickBot="1" x14ac:dyDescent="0.3">
      <c r="A13" s="34">
        <v>1</v>
      </c>
      <c r="B13" s="34" t="s">
        <v>24</v>
      </c>
      <c r="C13" s="87"/>
      <c r="D13" s="88"/>
      <c r="E13" s="89"/>
      <c r="F13" s="90"/>
      <c r="G13" s="91"/>
      <c r="H13" s="87"/>
      <c r="I13" s="88"/>
      <c r="J13" s="89"/>
      <c r="K13" s="90"/>
      <c r="L13" s="91"/>
      <c r="M13" s="87"/>
      <c r="N13" s="88"/>
      <c r="O13" s="89"/>
      <c r="P13" s="90"/>
      <c r="Q13" s="91"/>
      <c r="R13" s="87"/>
      <c r="S13" s="88"/>
      <c r="T13" s="89"/>
      <c r="U13" s="90"/>
      <c r="V13" s="91"/>
      <c r="W13" s="87"/>
      <c r="X13" s="88"/>
      <c r="Y13" s="89"/>
      <c r="Z13" s="90"/>
      <c r="AA13" s="91"/>
      <c r="AB13" s="8" t="str">
        <f t="shared" ref="AB13:AB44" si="0">IF(C13="","",AVERAGEIF(C13:AA13,"&gt;0",C13:AA13))</f>
        <v/>
      </c>
      <c r="AC13">
        <f>COUNTIF(C13:AA13,"&lt;=5")</f>
        <v>0</v>
      </c>
      <c r="AD13" s="4" t="str">
        <f>IF(Materias!T13=1,"Aprobada",IF(Materias!S13=1,"Regular",IF(Materias!V13="Cursar","Cursar","Falta Reg")))</f>
        <v>Cursar</v>
      </c>
    </row>
    <row r="14" spans="1:30" ht="15.75" thickBot="1" x14ac:dyDescent="0.3">
      <c r="A14" s="38">
        <v>2</v>
      </c>
      <c r="B14" s="38" t="s">
        <v>27</v>
      </c>
      <c r="C14" s="92"/>
      <c r="D14" s="93"/>
      <c r="E14" s="94"/>
      <c r="F14" s="92"/>
      <c r="G14" s="94"/>
      <c r="H14" s="92"/>
      <c r="I14" s="93"/>
      <c r="J14" s="94"/>
      <c r="K14" s="92"/>
      <c r="L14" s="94"/>
      <c r="M14" s="92"/>
      <c r="N14" s="93"/>
      <c r="O14" s="94"/>
      <c r="P14" s="92"/>
      <c r="Q14" s="94"/>
      <c r="R14" s="92"/>
      <c r="S14" s="93"/>
      <c r="T14" s="94"/>
      <c r="U14" s="92"/>
      <c r="V14" s="94"/>
      <c r="W14" s="92"/>
      <c r="X14" s="93"/>
      <c r="Y14" s="94"/>
      <c r="Z14" s="92"/>
      <c r="AA14" s="94"/>
      <c r="AB14" s="9" t="str">
        <f t="shared" si="0"/>
        <v/>
      </c>
      <c r="AC14">
        <f t="shared" ref="AC14:AC36" si="1">COUNTIF(C14:AA14,"&lt;=5")</f>
        <v>0</v>
      </c>
      <c r="AD14" t="str">
        <f>IF(Materias!T14=1,"Aprobada",IF(Materias!S14=1,"Regular",IF(Materias!V14="Cursar","Cursar","Falta Reg")))</f>
        <v>Cursar</v>
      </c>
    </row>
    <row r="15" spans="1:30" ht="15.75" thickBot="1" x14ac:dyDescent="0.3">
      <c r="A15" s="38">
        <v>3</v>
      </c>
      <c r="B15" s="38" t="s">
        <v>28</v>
      </c>
      <c r="C15" s="92"/>
      <c r="D15" s="93"/>
      <c r="E15" s="94"/>
      <c r="F15" s="92"/>
      <c r="G15" s="94"/>
      <c r="H15" s="92"/>
      <c r="I15" s="93"/>
      <c r="J15" s="94"/>
      <c r="K15" s="92"/>
      <c r="L15" s="94"/>
      <c r="M15" s="92"/>
      <c r="N15" s="93"/>
      <c r="O15" s="94"/>
      <c r="P15" s="92"/>
      <c r="Q15" s="94"/>
      <c r="R15" s="92"/>
      <c r="S15" s="93"/>
      <c r="T15" s="94"/>
      <c r="U15" s="92"/>
      <c r="V15" s="94"/>
      <c r="W15" s="92"/>
      <c r="X15" s="93"/>
      <c r="Y15" s="94"/>
      <c r="Z15" s="92"/>
      <c r="AA15" s="94"/>
      <c r="AB15" s="9" t="str">
        <f t="shared" si="0"/>
        <v/>
      </c>
      <c r="AC15">
        <f t="shared" si="1"/>
        <v>0</v>
      </c>
      <c r="AD15" t="str">
        <f>IF(Materias!T15=1,"Aprobada",IF(Materias!S15=1,"Regular",IF(Materias!V15="Cursar","Cursar","Falta Reg")))</f>
        <v>Cursar</v>
      </c>
    </row>
    <row r="16" spans="1:30" ht="15.75" thickBot="1" x14ac:dyDescent="0.3">
      <c r="A16" s="38">
        <v>4</v>
      </c>
      <c r="B16" s="38" t="s">
        <v>29</v>
      </c>
      <c r="C16" s="92"/>
      <c r="D16" s="93"/>
      <c r="E16" s="94"/>
      <c r="F16" s="92"/>
      <c r="G16" s="94"/>
      <c r="H16" s="92"/>
      <c r="I16" s="93"/>
      <c r="J16" s="94"/>
      <c r="K16" s="92"/>
      <c r="L16" s="94"/>
      <c r="M16" s="92"/>
      <c r="N16" s="93"/>
      <c r="O16" s="94"/>
      <c r="P16" s="92"/>
      <c r="Q16" s="94"/>
      <c r="R16" s="92"/>
      <c r="S16" s="93"/>
      <c r="T16" s="94"/>
      <c r="U16" s="92"/>
      <c r="V16" s="94"/>
      <c r="W16" s="92"/>
      <c r="X16" s="93"/>
      <c r="Y16" s="94"/>
      <c r="Z16" s="92"/>
      <c r="AA16" s="94"/>
      <c r="AB16" s="9" t="str">
        <f t="shared" si="0"/>
        <v/>
      </c>
      <c r="AC16">
        <f t="shared" si="1"/>
        <v>0</v>
      </c>
      <c r="AD16" t="str">
        <f>IF(Materias!T16=1,"Aprobada",IF(Materias!S16=1,"Regular",IF(Materias!V16="Cursar","Cursar","Falta Reg")))</f>
        <v>Cursar</v>
      </c>
    </row>
    <row r="17" spans="1:31" ht="15.75" thickBot="1" x14ac:dyDescent="0.3">
      <c r="A17" s="38">
        <v>5</v>
      </c>
      <c r="B17" s="38" t="s">
        <v>30</v>
      </c>
      <c r="C17" s="92"/>
      <c r="D17" s="93"/>
      <c r="E17" s="94"/>
      <c r="F17" s="92"/>
      <c r="G17" s="94"/>
      <c r="H17" s="92"/>
      <c r="I17" s="93"/>
      <c r="J17" s="94"/>
      <c r="K17" s="92"/>
      <c r="L17" s="94"/>
      <c r="M17" s="92"/>
      <c r="N17" s="93"/>
      <c r="O17" s="94"/>
      <c r="P17" s="92"/>
      <c r="Q17" s="94"/>
      <c r="R17" s="92"/>
      <c r="S17" s="93"/>
      <c r="T17" s="94"/>
      <c r="U17" s="92"/>
      <c r="V17" s="94"/>
      <c r="W17" s="92"/>
      <c r="X17" s="93"/>
      <c r="Y17" s="94"/>
      <c r="Z17" s="92"/>
      <c r="AA17" s="94"/>
      <c r="AB17" s="9" t="str">
        <f t="shared" si="0"/>
        <v/>
      </c>
      <c r="AC17">
        <f t="shared" si="1"/>
        <v>0</v>
      </c>
      <c r="AD17" t="str">
        <f>IF(Materias!T17=1,"Aprobada",IF(Materias!S17=1,"Regular",IF(Materias!V17="Cursar","Cursar","Falta Reg")))</f>
        <v>Cursar</v>
      </c>
    </row>
    <row r="18" spans="1:31" ht="15.75" thickBot="1" x14ac:dyDescent="0.3">
      <c r="A18" s="38">
        <v>39</v>
      </c>
      <c r="B18" s="38" t="s">
        <v>31</v>
      </c>
      <c r="C18" s="92"/>
      <c r="D18" s="93"/>
      <c r="E18" s="94"/>
      <c r="F18" s="92"/>
      <c r="G18" s="94"/>
      <c r="H18" s="92"/>
      <c r="I18" s="93"/>
      <c r="J18" s="94"/>
      <c r="K18" s="92"/>
      <c r="L18" s="94"/>
      <c r="M18" s="92"/>
      <c r="N18" s="93"/>
      <c r="O18" s="94"/>
      <c r="P18" s="92"/>
      <c r="Q18" s="94"/>
      <c r="R18" s="92"/>
      <c r="S18" s="93"/>
      <c r="T18" s="94"/>
      <c r="U18" s="92"/>
      <c r="V18" s="94"/>
      <c r="W18" s="92"/>
      <c r="X18" s="93"/>
      <c r="Y18" s="94"/>
      <c r="Z18" s="92"/>
      <c r="AA18" s="94"/>
      <c r="AB18" s="9" t="str">
        <f t="shared" si="0"/>
        <v/>
      </c>
      <c r="AC18">
        <f t="shared" si="1"/>
        <v>0</v>
      </c>
      <c r="AD18" t="str">
        <f>IF(Materias!T18=1,"Aprobada",IF(Materias!S18=1,"Regular",IF(Materias!V18="Cursar","Cursar","Falta Reg")))</f>
        <v>Cursar</v>
      </c>
    </row>
    <row r="19" spans="1:31" ht="15.75" thickBot="1" x14ac:dyDescent="0.3">
      <c r="A19" s="42">
        <v>40</v>
      </c>
      <c r="B19" s="42" t="s">
        <v>32</v>
      </c>
      <c r="C19" s="95"/>
      <c r="D19" s="96"/>
      <c r="E19" s="97"/>
      <c r="F19" s="95"/>
      <c r="G19" s="97"/>
      <c r="H19" s="95"/>
      <c r="I19" s="96"/>
      <c r="J19" s="97"/>
      <c r="K19" s="95"/>
      <c r="L19" s="97"/>
      <c r="M19" s="95"/>
      <c r="N19" s="96"/>
      <c r="O19" s="97"/>
      <c r="P19" s="95"/>
      <c r="Q19" s="97"/>
      <c r="R19" s="95"/>
      <c r="S19" s="96"/>
      <c r="T19" s="97"/>
      <c r="U19" s="95"/>
      <c r="V19" s="97"/>
      <c r="W19" s="95"/>
      <c r="X19" s="96"/>
      <c r="Y19" s="97"/>
      <c r="Z19" s="95"/>
      <c r="AA19" s="97"/>
      <c r="AB19" s="9" t="str">
        <f t="shared" si="0"/>
        <v/>
      </c>
      <c r="AC19">
        <f t="shared" si="1"/>
        <v>0</v>
      </c>
      <c r="AD19" t="str">
        <f>IF(Materias!T19=1,"Aprobada",IF(Materias!S19=1,"Regular",IF(Materias!V19="Cursar","Cursar","Falta Reg")))</f>
        <v>Cursar</v>
      </c>
    </row>
    <row r="20" spans="1:31" ht="15.75" thickBot="1" x14ac:dyDescent="0.3">
      <c r="A20" s="34">
        <v>6</v>
      </c>
      <c r="B20" s="34" t="s">
        <v>36</v>
      </c>
      <c r="C20" s="87"/>
      <c r="D20" s="88"/>
      <c r="E20" s="89"/>
      <c r="F20" s="90"/>
      <c r="G20" s="91"/>
      <c r="H20" s="87"/>
      <c r="I20" s="88"/>
      <c r="J20" s="89"/>
      <c r="K20" s="90"/>
      <c r="L20" s="91"/>
      <c r="M20" s="87"/>
      <c r="N20" s="88"/>
      <c r="O20" s="89"/>
      <c r="P20" s="90"/>
      <c r="Q20" s="91"/>
      <c r="R20" s="87"/>
      <c r="S20" s="88"/>
      <c r="T20" s="89"/>
      <c r="U20" s="90"/>
      <c r="V20" s="91"/>
      <c r="W20" s="87"/>
      <c r="X20" s="88"/>
      <c r="Y20" s="89"/>
      <c r="Z20" s="90"/>
      <c r="AA20" s="91"/>
      <c r="AB20" s="9" t="str">
        <f t="shared" si="0"/>
        <v/>
      </c>
      <c r="AC20">
        <f t="shared" si="1"/>
        <v>0</v>
      </c>
      <c r="AD20" t="str">
        <f>IF(Materias!T21=1,"Aprobada",IF(Materias!S21=1,"Regular",IF(Materias!V21="Cursar","Cursar","Falta Reg")))</f>
        <v>Falta Reg</v>
      </c>
      <c r="AE20" t="str">
        <f>IF(Materias!W21="FALTA APROB","Falta Aprob","")</f>
        <v/>
      </c>
    </row>
    <row r="21" spans="1:31" ht="15.75" thickBot="1" x14ac:dyDescent="0.3">
      <c r="A21" s="38">
        <v>7</v>
      </c>
      <c r="B21" s="38" t="s">
        <v>37</v>
      </c>
      <c r="C21" s="92"/>
      <c r="D21" s="93"/>
      <c r="E21" s="94"/>
      <c r="F21" s="92"/>
      <c r="G21" s="94"/>
      <c r="H21" s="92"/>
      <c r="I21" s="93"/>
      <c r="J21" s="94"/>
      <c r="K21" s="92"/>
      <c r="L21" s="94"/>
      <c r="M21" s="92"/>
      <c r="N21" s="93"/>
      <c r="O21" s="94"/>
      <c r="P21" s="92"/>
      <c r="Q21" s="94"/>
      <c r="R21" s="92"/>
      <c r="S21" s="93"/>
      <c r="T21" s="94"/>
      <c r="U21" s="92"/>
      <c r="V21" s="94"/>
      <c r="W21" s="92"/>
      <c r="X21" s="93"/>
      <c r="Y21" s="94"/>
      <c r="Z21" s="92"/>
      <c r="AA21" s="94"/>
      <c r="AB21" s="9" t="str">
        <f t="shared" si="0"/>
        <v/>
      </c>
      <c r="AC21">
        <f t="shared" si="1"/>
        <v>0</v>
      </c>
      <c r="AD21" t="str">
        <f>IF(Materias!T22=1,"Aprobada",IF(Materias!S22=1,"Regular",IF(Materias!V22="Cursar","Cursar","Falta Reg")))</f>
        <v>Falta Reg</v>
      </c>
      <c r="AE21" t="str">
        <f>IF(Materias!W22="FALTA APROB","Falta Aprob","")</f>
        <v/>
      </c>
    </row>
    <row r="22" spans="1:31" ht="15.75" thickBot="1" x14ac:dyDescent="0.3">
      <c r="A22" s="38">
        <v>8</v>
      </c>
      <c r="B22" s="38" t="s">
        <v>38</v>
      </c>
      <c r="C22" s="92"/>
      <c r="D22" s="93"/>
      <c r="E22" s="94"/>
      <c r="F22" s="92"/>
      <c r="G22" s="94"/>
      <c r="H22" s="92"/>
      <c r="I22" s="93"/>
      <c r="J22" s="94"/>
      <c r="K22" s="92"/>
      <c r="L22" s="94"/>
      <c r="M22" s="92"/>
      <c r="N22" s="93"/>
      <c r="O22" s="94"/>
      <c r="P22" s="92"/>
      <c r="Q22" s="94"/>
      <c r="R22" s="92"/>
      <c r="S22" s="93"/>
      <c r="T22" s="94"/>
      <c r="U22" s="92"/>
      <c r="V22" s="94"/>
      <c r="W22" s="92"/>
      <c r="X22" s="93"/>
      <c r="Y22" s="94"/>
      <c r="Z22" s="92"/>
      <c r="AA22" s="94"/>
      <c r="AB22" s="9" t="str">
        <f t="shared" si="0"/>
        <v/>
      </c>
      <c r="AC22">
        <f t="shared" si="1"/>
        <v>0</v>
      </c>
      <c r="AD22" t="str">
        <f>IF(Materias!T23=1,"Aprobada",IF(Materias!S23=1,"Regular",IF(Materias!V23="Cursar","Cursar","Falta Reg")))</f>
        <v>Falta Reg</v>
      </c>
      <c r="AE22" t="str">
        <f>IF(Materias!W23="FALTA APROB","Falta Aprob","")</f>
        <v/>
      </c>
    </row>
    <row r="23" spans="1:31" ht="15.75" thickBot="1" x14ac:dyDescent="0.3">
      <c r="A23" s="38">
        <v>9</v>
      </c>
      <c r="B23" s="38" t="s">
        <v>39</v>
      </c>
      <c r="C23" s="92"/>
      <c r="D23" s="93"/>
      <c r="E23" s="94"/>
      <c r="F23" s="92"/>
      <c r="G23" s="94"/>
      <c r="H23" s="92"/>
      <c r="I23" s="93"/>
      <c r="J23" s="94"/>
      <c r="K23" s="92"/>
      <c r="L23" s="94"/>
      <c r="M23" s="92"/>
      <c r="N23" s="93"/>
      <c r="O23" s="94"/>
      <c r="P23" s="92"/>
      <c r="Q23" s="94"/>
      <c r="R23" s="92"/>
      <c r="S23" s="93"/>
      <c r="T23" s="94"/>
      <c r="U23" s="92"/>
      <c r="V23" s="94"/>
      <c r="W23" s="92"/>
      <c r="X23" s="93"/>
      <c r="Y23" s="94"/>
      <c r="Z23" s="92"/>
      <c r="AA23" s="94"/>
      <c r="AB23" s="9" t="str">
        <f t="shared" si="0"/>
        <v/>
      </c>
      <c r="AC23">
        <f t="shared" si="1"/>
        <v>0</v>
      </c>
      <c r="AD23" t="str">
        <f>IF(Materias!T24=1,"Aprobada",IF(Materias!S24=1,"Regular",IF(Materias!V24="Cursar","Cursar","Falta Reg")))</f>
        <v>Falta Reg</v>
      </c>
      <c r="AE23" t="str">
        <f>IF(Materias!W24="FALTA APROB","Falta Aprob","")</f>
        <v/>
      </c>
    </row>
    <row r="24" spans="1:31" ht="15.75" thickBot="1" x14ac:dyDescent="0.3">
      <c r="A24" s="38">
        <v>10</v>
      </c>
      <c r="B24" s="38" t="s">
        <v>40</v>
      </c>
      <c r="C24" s="92"/>
      <c r="D24" s="93"/>
      <c r="E24" s="94"/>
      <c r="F24" s="92"/>
      <c r="G24" s="94"/>
      <c r="H24" s="92"/>
      <c r="I24" s="93"/>
      <c r="J24" s="94"/>
      <c r="K24" s="92"/>
      <c r="L24" s="94"/>
      <c r="M24" s="92"/>
      <c r="N24" s="93"/>
      <c r="O24" s="94"/>
      <c r="P24" s="92"/>
      <c r="Q24" s="94"/>
      <c r="R24" s="92"/>
      <c r="S24" s="93"/>
      <c r="T24" s="94"/>
      <c r="U24" s="92"/>
      <c r="V24" s="94"/>
      <c r="W24" s="92"/>
      <c r="X24" s="93"/>
      <c r="Y24" s="94"/>
      <c r="Z24" s="92"/>
      <c r="AA24" s="94"/>
      <c r="AB24" s="9" t="str">
        <f t="shared" si="0"/>
        <v/>
      </c>
      <c r="AC24">
        <f t="shared" si="1"/>
        <v>0</v>
      </c>
      <c r="AD24" t="str">
        <f>IF(Materias!T25=1,"Aprobada",IF(Materias!S25=1,"Regular",IF(Materias!V25="Cursar","Cursar","Falta Reg")))</f>
        <v>Falta Reg</v>
      </c>
      <c r="AE24" t="str">
        <f>IF(Materias!W25="FALTA APROB","Falta Aprob","")</f>
        <v/>
      </c>
    </row>
    <row r="25" spans="1:31" ht="15.75" thickBot="1" x14ac:dyDescent="0.3">
      <c r="A25" s="38">
        <v>11</v>
      </c>
      <c r="B25" s="38" t="s">
        <v>41</v>
      </c>
      <c r="C25" s="92"/>
      <c r="D25" s="93"/>
      <c r="E25" s="94"/>
      <c r="F25" s="92"/>
      <c r="G25" s="94"/>
      <c r="H25" s="92"/>
      <c r="I25" s="93"/>
      <c r="J25" s="94"/>
      <c r="K25" s="92"/>
      <c r="L25" s="94"/>
      <c r="M25" s="92"/>
      <c r="N25" s="93"/>
      <c r="O25" s="94"/>
      <c r="P25" s="92"/>
      <c r="Q25" s="94"/>
      <c r="R25" s="92"/>
      <c r="S25" s="93"/>
      <c r="T25" s="94"/>
      <c r="U25" s="92"/>
      <c r="V25" s="94"/>
      <c r="W25" s="92"/>
      <c r="X25" s="93"/>
      <c r="Y25" s="94"/>
      <c r="Z25" s="92"/>
      <c r="AA25" s="94"/>
      <c r="AB25" s="9" t="str">
        <f t="shared" si="0"/>
        <v/>
      </c>
      <c r="AC25">
        <f t="shared" si="1"/>
        <v>0</v>
      </c>
      <c r="AD25" t="str">
        <f>IF(Materias!T26=1,"Aprobada",IF(Materias!S26=1,"Regular",IF(Materias!V26="Cursar","Cursar","Falta Reg")))</f>
        <v>Falta Reg</v>
      </c>
      <c r="AE25" t="str">
        <f>IF(Materias!W26="FALTA APROB","Falta Aprob","")</f>
        <v/>
      </c>
    </row>
    <row r="26" spans="1:31" ht="15.75" thickBot="1" x14ac:dyDescent="0.3">
      <c r="A26" s="42">
        <v>12</v>
      </c>
      <c r="B26" s="42" t="s">
        <v>42</v>
      </c>
      <c r="C26" s="95"/>
      <c r="D26" s="96"/>
      <c r="E26" s="97"/>
      <c r="F26" s="95"/>
      <c r="G26" s="97"/>
      <c r="H26" s="95"/>
      <c r="I26" s="96"/>
      <c r="J26" s="97"/>
      <c r="K26" s="95"/>
      <c r="L26" s="97"/>
      <c r="M26" s="95"/>
      <c r="N26" s="96"/>
      <c r="O26" s="97"/>
      <c r="P26" s="95"/>
      <c r="Q26" s="97"/>
      <c r="R26" s="95"/>
      <c r="S26" s="96"/>
      <c r="T26" s="97"/>
      <c r="U26" s="95"/>
      <c r="V26" s="97"/>
      <c r="W26" s="95"/>
      <c r="X26" s="96"/>
      <c r="Y26" s="97"/>
      <c r="Z26" s="95"/>
      <c r="AA26" s="97"/>
      <c r="AB26" s="9" t="str">
        <f t="shared" si="0"/>
        <v/>
      </c>
      <c r="AC26">
        <f t="shared" si="1"/>
        <v>0</v>
      </c>
      <c r="AD26" t="str">
        <f>IF(Materias!T27=1,"Aprobada",IF(Materias!S27=1,"Regular",IF(Materias!V27="Cursar","Cursar","Falta Reg")))</f>
        <v>Falta Reg</v>
      </c>
      <c r="AE26" t="str">
        <f>IF(Materias!W27="FALTA APROB","Falta Aprob","")</f>
        <v/>
      </c>
    </row>
    <row r="27" spans="1:31" ht="15.75" thickBot="1" x14ac:dyDescent="0.3">
      <c r="A27" s="34">
        <v>13</v>
      </c>
      <c r="B27" s="34" t="s">
        <v>44</v>
      </c>
      <c r="C27" s="87"/>
      <c r="D27" s="88"/>
      <c r="E27" s="89"/>
      <c r="F27" s="90"/>
      <c r="G27" s="91"/>
      <c r="H27" s="87"/>
      <c r="I27" s="88"/>
      <c r="J27" s="89"/>
      <c r="K27" s="90"/>
      <c r="L27" s="91"/>
      <c r="M27" s="87"/>
      <c r="N27" s="88"/>
      <c r="O27" s="89"/>
      <c r="P27" s="90"/>
      <c r="Q27" s="91"/>
      <c r="R27" s="87"/>
      <c r="S27" s="88"/>
      <c r="T27" s="89"/>
      <c r="U27" s="90"/>
      <c r="V27" s="91"/>
      <c r="W27" s="87"/>
      <c r="X27" s="88"/>
      <c r="Y27" s="89"/>
      <c r="Z27" s="90"/>
      <c r="AA27" s="91"/>
      <c r="AB27" s="9" t="str">
        <f t="shared" si="0"/>
        <v/>
      </c>
      <c r="AC27">
        <f t="shared" si="1"/>
        <v>0</v>
      </c>
      <c r="AD27" t="str">
        <f>IF(Materias!T29=1,"Aprobada",IF(Materias!S29=1,"Regular",IF(Materias!V29="Cursar","Cursar","Falta Reg")))</f>
        <v>Falta Reg</v>
      </c>
      <c r="AE27" t="str">
        <f>IF(Materias!W29="FALTA APROB","Falta Aprob","")</f>
        <v/>
      </c>
    </row>
    <row r="28" spans="1:31" ht="15.75" thickBot="1" x14ac:dyDescent="0.3">
      <c r="A28" s="38">
        <v>14</v>
      </c>
      <c r="B28" s="38" t="s">
        <v>45</v>
      </c>
      <c r="C28" s="92"/>
      <c r="D28" s="93"/>
      <c r="E28" s="94"/>
      <c r="F28" s="92"/>
      <c r="G28" s="94"/>
      <c r="H28" s="92"/>
      <c r="I28" s="93"/>
      <c r="J28" s="94"/>
      <c r="K28" s="92"/>
      <c r="L28" s="94"/>
      <c r="M28" s="92"/>
      <c r="N28" s="93"/>
      <c r="O28" s="94"/>
      <c r="P28" s="92"/>
      <c r="Q28" s="94"/>
      <c r="R28" s="92"/>
      <c r="S28" s="93"/>
      <c r="T28" s="94"/>
      <c r="U28" s="92"/>
      <c r="V28" s="94"/>
      <c r="W28" s="92"/>
      <c r="X28" s="93"/>
      <c r="Y28" s="94"/>
      <c r="Z28" s="92"/>
      <c r="AA28" s="94"/>
      <c r="AB28" s="9" t="str">
        <f t="shared" si="0"/>
        <v/>
      </c>
      <c r="AC28">
        <f t="shared" si="1"/>
        <v>0</v>
      </c>
      <c r="AD28" t="str">
        <f>IF(Materias!T30=1,"Aprobada",IF(Materias!S30=1,"Regular",IF(Materias!V30="Cursar","Cursar","Falta Reg")))</f>
        <v>Falta Reg</v>
      </c>
      <c r="AE28" t="str">
        <f>IF(Materias!W30="FALTA APROB","Falta Aprob","")</f>
        <v/>
      </c>
    </row>
    <row r="29" spans="1:31" ht="15.75" thickBot="1" x14ac:dyDescent="0.3">
      <c r="A29" s="38">
        <v>15</v>
      </c>
      <c r="B29" s="38" t="s">
        <v>46</v>
      </c>
      <c r="C29" s="92"/>
      <c r="D29" s="93"/>
      <c r="E29" s="94"/>
      <c r="F29" s="92"/>
      <c r="G29" s="94"/>
      <c r="H29" s="92"/>
      <c r="I29" s="93"/>
      <c r="J29" s="94"/>
      <c r="K29" s="92"/>
      <c r="L29" s="94"/>
      <c r="M29" s="92"/>
      <c r="N29" s="93"/>
      <c r="O29" s="94"/>
      <c r="P29" s="92"/>
      <c r="Q29" s="94"/>
      <c r="R29" s="92"/>
      <c r="S29" s="93"/>
      <c r="T29" s="94"/>
      <c r="U29" s="92"/>
      <c r="V29" s="94"/>
      <c r="W29" s="92"/>
      <c r="X29" s="93"/>
      <c r="Y29" s="94"/>
      <c r="Z29" s="92"/>
      <c r="AA29" s="94"/>
      <c r="AB29" s="9" t="str">
        <f t="shared" si="0"/>
        <v/>
      </c>
      <c r="AC29">
        <f t="shared" si="1"/>
        <v>0</v>
      </c>
      <c r="AD29" t="str">
        <f>IF(Materias!T31=1,"Aprobada",IF(Materias!S31=1,"Regular",IF(Materias!V31="Cursar","Cursar","Falta Reg")))</f>
        <v>Falta Reg</v>
      </c>
      <c r="AE29" t="str">
        <f>IF(Materias!W31="FALTA APROB","Falta Aprob","")</f>
        <v/>
      </c>
    </row>
    <row r="30" spans="1:31" ht="15.75" thickBot="1" x14ac:dyDescent="0.3">
      <c r="A30" s="38">
        <v>16</v>
      </c>
      <c r="B30" s="38" t="s">
        <v>47</v>
      </c>
      <c r="C30" s="92"/>
      <c r="D30" s="93"/>
      <c r="E30" s="94"/>
      <c r="F30" s="92"/>
      <c r="G30" s="94"/>
      <c r="H30" s="92"/>
      <c r="I30" s="93"/>
      <c r="J30" s="94"/>
      <c r="K30" s="92"/>
      <c r="L30" s="94"/>
      <c r="M30" s="92"/>
      <c r="N30" s="93"/>
      <c r="O30" s="94"/>
      <c r="P30" s="92"/>
      <c r="Q30" s="94"/>
      <c r="R30" s="92"/>
      <c r="S30" s="93"/>
      <c r="T30" s="94"/>
      <c r="U30" s="92"/>
      <c r="V30" s="94"/>
      <c r="W30" s="92"/>
      <c r="X30" s="93"/>
      <c r="Y30" s="94"/>
      <c r="Z30" s="92"/>
      <c r="AA30" s="94"/>
      <c r="AB30" s="9" t="str">
        <f t="shared" si="0"/>
        <v/>
      </c>
      <c r="AC30">
        <f t="shared" si="1"/>
        <v>0</v>
      </c>
      <c r="AD30" t="str">
        <f>IF(Materias!T32=1,"Aprobada",IF(Materias!S32=1,"Regular",IF(Materias!V32="Cursar","Cursar","Falta Reg")))</f>
        <v>Falta Reg</v>
      </c>
      <c r="AE30" t="str">
        <f>IF(Materias!W32="FALTA APROB","Falta Aprob","")</f>
        <v/>
      </c>
    </row>
    <row r="31" spans="1:31" ht="15.75" thickBot="1" x14ac:dyDescent="0.3">
      <c r="A31" s="38">
        <v>17</v>
      </c>
      <c r="B31" s="38" t="s">
        <v>48</v>
      </c>
      <c r="C31" s="92"/>
      <c r="D31" s="93"/>
      <c r="E31" s="94"/>
      <c r="F31" s="92"/>
      <c r="G31" s="94"/>
      <c r="H31" s="92"/>
      <c r="I31" s="93"/>
      <c r="J31" s="94"/>
      <c r="K31" s="92"/>
      <c r="L31" s="94"/>
      <c r="M31" s="92"/>
      <c r="N31" s="93"/>
      <c r="O31" s="94"/>
      <c r="P31" s="92"/>
      <c r="Q31" s="94"/>
      <c r="R31" s="92"/>
      <c r="S31" s="93"/>
      <c r="T31" s="94"/>
      <c r="U31" s="92"/>
      <c r="V31" s="94"/>
      <c r="W31" s="92"/>
      <c r="X31" s="93"/>
      <c r="Y31" s="94"/>
      <c r="Z31" s="92"/>
      <c r="AA31" s="94"/>
      <c r="AB31" s="9" t="str">
        <f t="shared" si="0"/>
        <v/>
      </c>
      <c r="AC31">
        <f t="shared" si="1"/>
        <v>0</v>
      </c>
      <c r="AD31" t="str">
        <f>IF(Materias!T33=1,"Aprobada",IF(Materias!S33=1,"Regular",IF(Materias!V33="Cursar","Cursar","Falta Reg")))</f>
        <v>Falta Reg</v>
      </c>
      <c r="AE31" t="str">
        <f>IF(Materias!W33="FALTA APROB","Falta Aprob","")</f>
        <v/>
      </c>
    </row>
    <row r="32" spans="1:31" ht="15.75" thickBot="1" x14ac:dyDescent="0.3">
      <c r="A32" s="38">
        <v>18</v>
      </c>
      <c r="B32" s="38" t="s">
        <v>130</v>
      </c>
      <c r="C32" s="92"/>
      <c r="D32" s="93"/>
      <c r="E32" s="94"/>
      <c r="F32" s="92"/>
      <c r="G32" s="94"/>
      <c r="H32" s="92"/>
      <c r="I32" s="93"/>
      <c r="J32" s="94"/>
      <c r="K32" s="92"/>
      <c r="L32" s="94"/>
      <c r="M32" s="92"/>
      <c r="N32" s="93"/>
      <c r="O32" s="94"/>
      <c r="P32" s="92"/>
      <c r="Q32" s="94"/>
      <c r="R32" s="92"/>
      <c r="S32" s="93"/>
      <c r="T32" s="94"/>
      <c r="U32" s="92"/>
      <c r="V32" s="94"/>
      <c r="W32" s="92"/>
      <c r="X32" s="93"/>
      <c r="Y32" s="94"/>
      <c r="Z32" s="92"/>
      <c r="AA32" s="94"/>
      <c r="AB32" s="9" t="str">
        <f t="shared" si="0"/>
        <v/>
      </c>
      <c r="AC32">
        <f t="shared" si="1"/>
        <v>0</v>
      </c>
      <c r="AD32" t="str">
        <f>IF(Materias!T34=1,"Aprobada",IF(Materias!S34=1,"Regular",IF(Materias!V34="Cursar","Cursar","Falta Reg")))</f>
        <v>Falta Reg</v>
      </c>
      <c r="AE32" t="str">
        <f>IF(Materias!W34="FALTA APROB","Falta Aprob","")</f>
        <v/>
      </c>
    </row>
    <row r="33" spans="1:31" ht="15.75" thickBot="1" x14ac:dyDescent="0.3">
      <c r="A33" s="51">
        <v>19</v>
      </c>
      <c r="B33" s="51" t="s">
        <v>62</v>
      </c>
      <c r="C33" s="98"/>
      <c r="D33" s="99"/>
      <c r="E33" s="100"/>
      <c r="F33" s="98"/>
      <c r="G33" s="100"/>
      <c r="H33" s="98"/>
      <c r="I33" s="99"/>
      <c r="J33" s="100"/>
      <c r="K33" s="98"/>
      <c r="L33" s="100"/>
      <c r="M33" s="98"/>
      <c r="N33" s="99"/>
      <c r="O33" s="100"/>
      <c r="P33" s="98"/>
      <c r="Q33" s="100"/>
      <c r="R33" s="98"/>
      <c r="S33" s="99"/>
      <c r="T33" s="100"/>
      <c r="U33" s="98"/>
      <c r="V33" s="100"/>
      <c r="W33" s="98"/>
      <c r="X33" s="99"/>
      <c r="Y33" s="100"/>
      <c r="Z33" s="98"/>
      <c r="AA33" s="100"/>
      <c r="AB33" s="9" t="str">
        <f t="shared" si="0"/>
        <v/>
      </c>
      <c r="AC33">
        <f t="shared" si="1"/>
        <v>0</v>
      </c>
      <c r="AD33" t="str">
        <f>IF(Materias!T35=1,"Aprobada",IF(Materias!S35=1,"Regular",IF(Materias!V35="Cursar","Cursar","Falta Reg")))</f>
        <v>Falta Reg</v>
      </c>
      <c r="AE33" t="str">
        <f>IF(Materias!W35="FALTA APROB","Falta Aprob","")</f>
        <v/>
      </c>
    </row>
    <row r="34" spans="1:31" ht="15.75" thickBot="1" x14ac:dyDescent="0.3">
      <c r="A34" s="38">
        <v>20</v>
      </c>
      <c r="B34" s="38" t="s">
        <v>49</v>
      </c>
      <c r="C34" s="101"/>
      <c r="D34" s="93"/>
      <c r="E34" s="102"/>
      <c r="F34" s="92"/>
      <c r="G34" s="94"/>
      <c r="H34" s="101"/>
      <c r="I34" s="93"/>
      <c r="J34" s="102"/>
      <c r="K34" s="92"/>
      <c r="L34" s="94"/>
      <c r="M34" s="101"/>
      <c r="N34" s="93"/>
      <c r="O34" s="102"/>
      <c r="P34" s="92"/>
      <c r="Q34" s="94"/>
      <c r="R34" s="101"/>
      <c r="S34" s="93"/>
      <c r="T34" s="102"/>
      <c r="U34" s="92"/>
      <c r="V34" s="94"/>
      <c r="W34" s="101"/>
      <c r="X34" s="93"/>
      <c r="Y34" s="102"/>
      <c r="Z34" s="92"/>
      <c r="AA34" s="94"/>
      <c r="AB34" s="9" t="str">
        <f t="shared" si="0"/>
        <v/>
      </c>
      <c r="AC34">
        <f t="shared" si="1"/>
        <v>0</v>
      </c>
      <c r="AD34" t="str">
        <f>IF(Materias!T36=1,"Aprobada",IF(Materias!S36=1,"Regular",IF(Materias!V36="Cursar","Cursar","Falta Reg")))</f>
        <v>Falta Reg</v>
      </c>
      <c r="AE34" t="str">
        <f>IF(Materias!W36="FALTA APROB","Falta Aprob","")</f>
        <v/>
      </c>
    </row>
    <row r="35" spans="1:31" ht="15.75" thickBot="1" x14ac:dyDescent="0.3">
      <c r="A35" s="51">
        <v>21</v>
      </c>
      <c r="B35" s="51" t="s">
        <v>65</v>
      </c>
      <c r="C35" s="103"/>
      <c r="D35" s="99"/>
      <c r="E35" s="104"/>
      <c r="F35" s="98"/>
      <c r="G35" s="100"/>
      <c r="H35" s="103"/>
      <c r="I35" s="99"/>
      <c r="J35" s="104"/>
      <c r="K35" s="98"/>
      <c r="L35" s="100"/>
      <c r="M35" s="103"/>
      <c r="N35" s="99"/>
      <c r="O35" s="104"/>
      <c r="P35" s="98"/>
      <c r="Q35" s="100"/>
      <c r="R35" s="103"/>
      <c r="S35" s="99"/>
      <c r="T35" s="104"/>
      <c r="U35" s="98"/>
      <c r="V35" s="100"/>
      <c r="W35" s="103"/>
      <c r="X35" s="99"/>
      <c r="Y35" s="104"/>
      <c r="Z35" s="98"/>
      <c r="AA35" s="100"/>
      <c r="AB35" s="9" t="str">
        <f t="shared" si="0"/>
        <v/>
      </c>
      <c r="AC35">
        <f t="shared" si="1"/>
        <v>0</v>
      </c>
      <c r="AD35" t="str">
        <f>IF(Materias!T37=1,"Aprobada",IF(Materias!S37=1,"Regular",IF(Materias!V37="Cursar","Cursar","Falta Reg")))</f>
        <v>Falta Reg</v>
      </c>
      <c r="AE35" t="str">
        <f>IF(Materias!W37="FALTA APROB","Falta Aprob","")</f>
        <v/>
      </c>
    </row>
    <row r="36" spans="1:31" ht="15.75" thickBot="1" x14ac:dyDescent="0.3">
      <c r="A36" s="42">
        <v>22</v>
      </c>
      <c r="B36" s="42" t="s">
        <v>50</v>
      </c>
      <c r="C36" s="95"/>
      <c r="D36" s="96"/>
      <c r="E36" s="97"/>
      <c r="F36" s="105"/>
      <c r="G36" s="106"/>
      <c r="H36" s="95"/>
      <c r="I36" s="96"/>
      <c r="J36" s="97"/>
      <c r="K36" s="105"/>
      <c r="L36" s="106"/>
      <c r="M36" s="95"/>
      <c r="N36" s="96"/>
      <c r="O36" s="97"/>
      <c r="P36" s="105"/>
      <c r="Q36" s="106"/>
      <c r="R36" s="95"/>
      <c r="S36" s="96"/>
      <c r="T36" s="97"/>
      <c r="U36" s="105"/>
      <c r="V36" s="106"/>
      <c r="W36" s="95"/>
      <c r="X36" s="96"/>
      <c r="Y36" s="97"/>
      <c r="Z36" s="105"/>
      <c r="AA36" s="106"/>
      <c r="AB36" s="9" t="str">
        <f t="shared" si="0"/>
        <v/>
      </c>
      <c r="AC36">
        <f t="shared" si="1"/>
        <v>0</v>
      </c>
      <c r="AD36" t="str">
        <f>IF(Materias!T38=1,"Aprobada",IF(Materias!S38=1,"Regular",IF(Materias!V38="Cursar","Cursar","Falta Reg")))</f>
        <v>Cursar</v>
      </c>
      <c r="AE36" t="str">
        <f>IF(Materias!W38="FALTA APROB","Falta Aprob","")</f>
        <v/>
      </c>
    </row>
    <row r="37" spans="1:31" ht="15.75" thickBot="1" x14ac:dyDescent="0.3">
      <c r="A37" s="140">
        <v>23</v>
      </c>
      <c r="B37" s="140" t="s">
        <v>57</v>
      </c>
      <c r="C37" s="149" t="str">
        <f>IF(C38="",IF(C39="",IF(C40="",IF(C41="",IF(C42="","",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IF(C38&lt;=5,SUMIF(C38:C42,"&lt;=5",C38:C42)/COUNTIF(C38:C42,"&lt;=5"),IF(C39&lt;=5,SUMIF(C38:C42,"&lt;=5")/COUNTIF(C38:C42,"&lt;=5"),IF(C40&lt;=5,SUMIF(C38:C42,"&lt;=5")/COUNTIF(C38:C42,"&lt;=5"),IF(C41&lt;=5,SUMIF(C38:C42,"&lt;=5")/COUNTIF(C38:C42,"&lt;=5"),IF(C42&lt;=5,SUMIF(C38:C42,"&lt;=5")/COUNTIF(C38:C42,"&lt;=5"),IF(C38&gt;=6,SUMIF(C38:C42,"&gt;=6")/COUNTIF(C38:C42,"&gt;=6"),IF(C39&gt;=6,SUMIF(C38:C42,"&gt;=6")/COUNTIF(C38:C42,"&gt;=6"),IF(C40&gt;=6,SUMIF(C38:C42,"&gt;=6")/COUNTIF(C38:C42,"&gt;=6"),IF(C41&gt;=6,SUMIF(C38:C42,"&gt;=6")/COUNTIF(C38:C42,"&gt;=6"),IF(C42&gt;=6,SUMIF(C38:C42,"&gt;=6")/COUNTIF(C38:C42,"&gt;=6"))))))))))))</f>
        <v/>
      </c>
      <c r="D37" s="150" t="str">
        <f>IF(D38="",IF(D39="",IF(D40="",IF(D41="",IF(D42="","",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IF(D38&lt;=5,SUMIF(D38:D42,"&lt;=5",D38:D42)/COUNTIF(D38:D42,"&lt;=5"),IF(D39&lt;=5,SUMIF(D38:D42,"&lt;=5")/COUNTIF(D38:D42,"&lt;=5"),IF(D40&lt;=5,SUMIF(D38:D42,"&lt;=5")/COUNTIF(D38:D42,"&lt;=5"),IF(D41&lt;=5,SUMIF(D38:D42,"&lt;=5")/COUNTIF(D38:D42,"&lt;=5"),IF(D42&lt;=5,SUMIF(D38:D42,"&lt;=5")/COUNTIF(D38:D42,"&lt;=5"),IF(D38&gt;=6,SUMIF(D38:D42,"&gt;=6")/COUNTIF(D38:D42,"&gt;=6"),IF(D39&gt;=6,SUMIF(D38:D42,"&gt;=6")/COUNTIF(D38:D42,"&gt;=6"),IF(D40&gt;=6,SUMIF(D38:D42,"&gt;=6")/COUNTIF(D38:D42,"&gt;=6"),IF(D41&gt;=6,SUMIF(D38:D42,"&gt;=6")/COUNTIF(D38:D42,"&gt;=6"),IF(D42&gt;=6,SUMIF(D38:D42,"&gt;=6")/COUNTIF(D38:D42,"&gt;=6"))))))))))))</f>
        <v/>
      </c>
      <c r="E37" s="151" t="str">
        <f>IF(E38="",IF(E39="",IF(E40="",IF(E41="",IF(E42="","",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IF(E38&lt;=5,SUMIF(E38:E42,"&lt;=5",E38:E42)/COUNTIF(E38:E42,"&lt;=5"),IF(E39&lt;=5,SUMIF(E38:E42,"&lt;=5")/COUNTIF(E38:E42,"&lt;=5"),IF(E40&lt;=5,SUMIF(E38:E42,"&lt;=5")/COUNTIF(E38:E42,"&lt;=5"),IF(E41&lt;=5,SUMIF(E38:E42,"&lt;=5")/COUNTIF(E38:E42,"&lt;=5"),IF(E42&lt;=5,SUMIF(E38:E42,"&lt;=5")/COUNTIF(E38:E42,"&lt;=5"),IF(E38&gt;=6,SUMIF(E38:E42,"&gt;=6")/COUNTIF(E38:E42,"&gt;=6"),IF(E39&gt;=6,SUMIF(E38:E42,"&gt;=6")/COUNTIF(E38:E42,"&gt;=6"),IF(E40&gt;=6,SUMIF(E38:E42,"&gt;=6")/COUNTIF(E38:E42,"&gt;=6"),IF(E41&gt;=6,SUMIF(E38:E42,"&gt;=6")/COUNTIF(E38:E42,"&gt;=6"),IF(E42&gt;=6,SUMIF(E38:E42,"&gt;=6")/COUNTIF(E38:E42,"&gt;=6"))))))))))))</f>
        <v/>
      </c>
      <c r="F37" s="149" t="str">
        <f t="shared" ref="F37:AA37" si="2">IF(F38="",IF(F39="",IF(F40="",IF(F41="",IF(F42="","",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IF(F38&lt;=5,SUMIF(F38:F42,"&lt;=5",F38:F42)/COUNTIF(F38:F42,"&lt;=5"),IF(F39&lt;=5,SUMIF(F38:F42,"&lt;=5")/COUNTIF(F38:F42,"&lt;=5"),IF(F40&lt;=5,SUMIF(F38:F42,"&lt;=5")/COUNTIF(F38:F42,"&lt;=5"),IF(F41&lt;=5,SUMIF(F38:F42,"&lt;=5")/COUNTIF(F38:F42,"&lt;=5"),IF(F42&lt;=5,SUMIF(F38:F42,"&lt;=5")/COUNTIF(F38:F42,"&lt;=5"),IF(F38&gt;=6,SUMIF(F38:F42,"&gt;=6")/COUNTIF(F38:F42,"&gt;=6"),IF(F39&gt;=6,SUMIF(F38:F42,"&gt;=6")/COUNTIF(F38:F42,"&gt;=6"),IF(F40&gt;=6,SUMIF(F38:F42,"&gt;=6")/COUNTIF(F38:F42,"&gt;=6"),IF(F41&gt;=6,SUMIF(F38:F42,"&gt;=6")/COUNTIF(F38:F42,"&gt;=6"),IF(F42&gt;=6,SUMIF(F38:F42,"&gt;=6")/COUNTIF(F38:F42,"&gt;=6"))))))))))))</f>
        <v/>
      </c>
      <c r="G37" s="151" t="str">
        <f t="shared" si="2"/>
        <v/>
      </c>
      <c r="H37" s="149" t="str">
        <f t="shared" si="2"/>
        <v/>
      </c>
      <c r="I37" s="150" t="str">
        <f t="shared" si="2"/>
        <v/>
      </c>
      <c r="J37" s="151" t="str">
        <f t="shared" si="2"/>
        <v/>
      </c>
      <c r="K37" s="149" t="str">
        <f t="shared" si="2"/>
        <v/>
      </c>
      <c r="L37" s="151" t="str">
        <f t="shared" si="2"/>
        <v/>
      </c>
      <c r="M37" s="149" t="str">
        <f t="shared" si="2"/>
        <v/>
      </c>
      <c r="N37" s="150" t="str">
        <f t="shared" si="2"/>
        <v/>
      </c>
      <c r="O37" s="151" t="str">
        <f t="shared" si="2"/>
        <v/>
      </c>
      <c r="P37" s="149" t="str">
        <f t="shared" si="2"/>
        <v/>
      </c>
      <c r="Q37" s="151" t="str">
        <f t="shared" si="2"/>
        <v/>
      </c>
      <c r="R37" s="149" t="str">
        <f t="shared" si="2"/>
        <v/>
      </c>
      <c r="S37" s="150" t="str">
        <f t="shared" si="2"/>
        <v/>
      </c>
      <c r="T37" s="151" t="str">
        <f t="shared" si="2"/>
        <v/>
      </c>
      <c r="U37" s="149" t="str">
        <f t="shared" si="2"/>
        <v/>
      </c>
      <c r="V37" s="151" t="str">
        <f t="shared" si="2"/>
        <v/>
      </c>
      <c r="W37" s="149" t="str">
        <f t="shared" si="2"/>
        <v/>
      </c>
      <c r="X37" s="150" t="str">
        <f t="shared" si="2"/>
        <v/>
      </c>
      <c r="Y37" s="151" t="str">
        <f t="shared" si="2"/>
        <v/>
      </c>
      <c r="Z37" s="149" t="str">
        <f t="shared" si="2"/>
        <v/>
      </c>
      <c r="AA37" s="151" t="str">
        <f t="shared" si="2"/>
        <v/>
      </c>
      <c r="AB37" s="252" t="str">
        <f t="shared" si="0"/>
        <v/>
      </c>
      <c r="AC37" s="247">
        <f>COUNTIF(C37:AA37,"&lt;=5")</f>
        <v>0</v>
      </c>
      <c r="AD37" t="str">
        <f>IF(Materias!T40=1,"Aprobada",IF(Materias!S40=1,"Regular",IF(Materias!V40="Cursar","Cursar","Falta Reg")))</f>
        <v>Falta Reg</v>
      </c>
      <c r="AE37" t="str">
        <f>IF(Materias!W40="FALTA APROB","Falta Aprob","")</f>
        <v/>
      </c>
    </row>
    <row r="38" spans="1:31" ht="15.75" thickTop="1" x14ac:dyDescent="0.25">
      <c r="A38" s="141" t="s">
        <v>52</v>
      </c>
      <c r="B38" s="142" t="s">
        <v>58</v>
      </c>
      <c r="C38" s="107"/>
      <c r="D38" s="108"/>
      <c r="E38" s="109"/>
      <c r="F38" s="110"/>
      <c r="G38" s="109"/>
      <c r="H38" s="110"/>
      <c r="I38" s="111"/>
      <c r="J38" s="109"/>
      <c r="K38" s="110"/>
      <c r="L38" s="109"/>
      <c r="M38" s="110"/>
      <c r="N38" s="111"/>
      <c r="O38" s="109"/>
      <c r="P38" s="110"/>
      <c r="Q38" s="109"/>
      <c r="R38" s="110"/>
      <c r="S38" s="111"/>
      <c r="T38" s="109"/>
      <c r="U38" s="110"/>
      <c r="V38" s="109"/>
      <c r="W38" s="110"/>
      <c r="X38" s="111"/>
      <c r="Y38" s="109"/>
      <c r="Z38" s="110"/>
      <c r="AA38" s="112"/>
      <c r="AB38" s="253"/>
      <c r="AC38" s="247"/>
      <c r="AD38" t="str">
        <f>IF(Materias!T41=1,"Aprobada",IF(Materias!S41=1,"Regular",IF(Materias!V41="Cursar","Cursar","Falta Reg")))</f>
        <v>Falta Reg</v>
      </c>
      <c r="AE38" t="str">
        <f>IF(Materias!W41="FALTA APROB","Falta Aprob","")</f>
        <v/>
      </c>
    </row>
    <row r="39" spans="1:31" x14ac:dyDescent="0.25">
      <c r="A39" s="143" t="s">
        <v>53</v>
      </c>
      <c r="B39" s="38" t="s">
        <v>59</v>
      </c>
      <c r="C39" s="113"/>
      <c r="D39" s="114"/>
      <c r="E39" s="75"/>
      <c r="F39" s="79"/>
      <c r="G39" s="75"/>
      <c r="H39" s="79"/>
      <c r="I39" s="74"/>
      <c r="J39" s="75"/>
      <c r="K39" s="79"/>
      <c r="L39" s="75"/>
      <c r="M39" s="79"/>
      <c r="N39" s="74"/>
      <c r="O39" s="75"/>
      <c r="P39" s="79"/>
      <c r="Q39" s="75"/>
      <c r="R39" s="79"/>
      <c r="S39" s="74"/>
      <c r="T39" s="75"/>
      <c r="U39" s="79"/>
      <c r="V39" s="75"/>
      <c r="W39" s="79"/>
      <c r="X39" s="74"/>
      <c r="Y39" s="75"/>
      <c r="Z39" s="79"/>
      <c r="AA39" s="115"/>
      <c r="AB39" s="253"/>
      <c r="AC39" s="247"/>
      <c r="AD39" t="str">
        <f>IF(Materias!T42=1,"Aprobada",IF(Materias!S42=1,"Regular",IF(Materias!V42="Cursar","Cursar","Falta Reg")))</f>
        <v>Falta Reg</v>
      </c>
      <c r="AE39" t="str">
        <f>IF(Materias!W42="FALTA APROB","Falta Aprob","")</f>
        <v/>
      </c>
    </row>
    <row r="40" spans="1:31" x14ac:dyDescent="0.25">
      <c r="A40" s="143" t="s">
        <v>54</v>
      </c>
      <c r="B40" s="38" t="s">
        <v>131</v>
      </c>
      <c r="C40" s="113"/>
      <c r="D40" s="114"/>
      <c r="E40" s="75"/>
      <c r="F40" s="79"/>
      <c r="G40" s="75"/>
      <c r="H40" s="79"/>
      <c r="I40" s="74"/>
      <c r="J40" s="75"/>
      <c r="K40" s="79"/>
      <c r="L40" s="75"/>
      <c r="M40" s="79"/>
      <c r="N40" s="74"/>
      <c r="O40" s="75"/>
      <c r="P40" s="79"/>
      <c r="Q40" s="75"/>
      <c r="R40" s="79"/>
      <c r="S40" s="74"/>
      <c r="T40" s="75"/>
      <c r="U40" s="79"/>
      <c r="V40" s="75"/>
      <c r="W40" s="79"/>
      <c r="X40" s="74"/>
      <c r="Y40" s="75"/>
      <c r="Z40" s="79"/>
      <c r="AA40" s="115"/>
      <c r="AB40" s="253"/>
      <c r="AC40" s="247"/>
      <c r="AD40" t="str">
        <f>IF(Materias!T43=1,"Aprobada",IF(Materias!S43=1,"Regular",IF(Materias!V43="Cursar","Cursar","Falta Reg")))</f>
        <v>Falta Reg</v>
      </c>
      <c r="AE40" t="str">
        <f>IF(Materias!W43="FALTA APROB","Falta Aprob","")</f>
        <v/>
      </c>
    </row>
    <row r="41" spans="1:31" x14ac:dyDescent="0.25">
      <c r="A41" s="143" t="s">
        <v>55</v>
      </c>
      <c r="B41" s="38" t="s">
        <v>60</v>
      </c>
      <c r="C41" s="113"/>
      <c r="D41" s="114"/>
      <c r="E41" s="75"/>
      <c r="F41" s="79"/>
      <c r="G41" s="75"/>
      <c r="H41" s="79"/>
      <c r="I41" s="74"/>
      <c r="J41" s="75"/>
      <c r="K41" s="79"/>
      <c r="L41" s="75"/>
      <c r="M41" s="79"/>
      <c r="N41" s="74"/>
      <c r="O41" s="75"/>
      <c r="P41" s="79"/>
      <c r="Q41" s="75"/>
      <c r="R41" s="79"/>
      <c r="S41" s="74"/>
      <c r="T41" s="75"/>
      <c r="U41" s="79"/>
      <c r="V41" s="75"/>
      <c r="W41" s="79"/>
      <c r="X41" s="74"/>
      <c r="Y41" s="75"/>
      <c r="Z41" s="79"/>
      <c r="AA41" s="115"/>
      <c r="AB41" s="253"/>
      <c r="AC41" s="247"/>
      <c r="AD41" t="str">
        <f>IF(Materias!T44=1,"Aprobada",IF(Materias!S44=1,"Regular",IF(Materias!V44="Cursar","Cursar","Falta Reg")))</f>
        <v>Falta Reg</v>
      </c>
      <c r="AE41" t="str">
        <f>IF(Materias!W44="FALTA APROB","Falta Aprob","")</f>
        <v/>
      </c>
    </row>
    <row r="42" spans="1:31" ht="15.75" thickBot="1" x14ac:dyDescent="0.3">
      <c r="A42" s="144" t="s">
        <v>56</v>
      </c>
      <c r="B42" s="145" t="s">
        <v>61</v>
      </c>
      <c r="C42" s="116"/>
      <c r="D42" s="117"/>
      <c r="E42" s="118"/>
      <c r="F42" s="119"/>
      <c r="G42" s="118"/>
      <c r="H42" s="119"/>
      <c r="I42" s="120"/>
      <c r="J42" s="118"/>
      <c r="K42" s="119"/>
      <c r="L42" s="118"/>
      <c r="M42" s="119"/>
      <c r="N42" s="120"/>
      <c r="O42" s="118"/>
      <c r="P42" s="119"/>
      <c r="Q42" s="118"/>
      <c r="R42" s="119"/>
      <c r="S42" s="120"/>
      <c r="T42" s="118"/>
      <c r="U42" s="119"/>
      <c r="V42" s="118"/>
      <c r="W42" s="119"/>
      <c r="X42" s="120"/>
      <c r="Y42" s="118"/>
      <c r="Z42" s="119"/>
      <c r="AA42" s="121"/>
      <c r="AB42" s="254"/>
      <c r="AC42" s="247"/>
      <c r="AD42" t="str">
        <f>IF(Materias!T45=1,"Aprobada",IF(Materias!S45=1,"Regular",IF(Materias!V45="Cursar","Cursar","Falta Reg")))</f>
        <v>Falta Reg</v>
      </c>
      <c r="AE42" t="str">
        <f>IF(Materias!W45="FALTA APROB","Falta Aprob","")</f>
        <v/>
      </c>
    </row>
    <row r="43" spans="1:31" ht="16.5" thickTop="1" thickBot="1" x14ac:dyDescent="0.3">
      <c r="A43" s="146">
        <v>24</v>
      </c>
      <c r="B43" s="146" t="s">
        <v>63</v>
      </c>
      <c r="C43" s="122"/>
      <c r="D43" s="123"/>
      <c r="E43" s="124"/>
      <c r="F43" s="125"/>
      <c r="G43" s="124"/>
      <c r="H43" s="125"/>
      <c r="I43" s="126"/>
      <c r="J43" s="124"/>
      <c r="K43" s="125"/>
      <c r="L43" s="124"/>
      <c r="M43" s="125"/>
      <c r="N43" s="126"/>
      <c r="O43" s="124"/>
      <c r="P43" s="125"/>
      <c r="Q43" s="124"/>
      <c r="R43" s="125"/>
      <c r="S43" s="126"/>
      <c r="T43" s="124"/>
      <c r="U43" s="125"/>
      <c r="V43" s="124"/>
      <c r="W43" s="125"/>
      <c r="X43" s="126"/>
      <c r="Y43" s="124"/>
      <c r="Z43" s="125"/>
      <c r="AA43" s="124"/>
      <c r="AB43" s="9" t="str">
        <f t="shared" si="0"/>
        <v/>
      </c>
      <c r="AC43">
        <f>COUNTIF(C43:AA43,"&lt;=5")</f>
        <v>0</v>
      </c>
      <c r="AD43" t="str">
        <f>IF(Materias!T46=1,"Aprobada",IF(Materias!S46=1,"Regular",IF(Materias!V46="Cursar","Cursar","Falta Reg")))</f>
        <v>Falta Reg</v>
      </c>
      <c r="AE43" t="str">
        <f>IF(Materias!W46="FALTA APROB","Falta Aprob","")</f>
        <v/>
      </c>
    </row>
    <row r="44" spans="1:31" ht="15.75" thickBot="1" x14ac:dyDescent="0.3">
      <c r="A44" s="38">
        <v>25</v>
      </c>
      <c r="B44" s="38" t="s">
        <v>64</v>
      </c>
      <c r="C44" s="127"/>
      <c r="D44" s="101"/>
      <c r="E44" s="102"/>
      <c r="F44" s="92"/>
      <c r="G44" s="94"/>
      <c r="H44" s="101"/>
      <c r="I44" s="93"/>
      <c r="J44" s="102"/>
      <c r="K44" s="92"/>
      <c r="L44" s="94"/>
      <c r="M44" s="101"/>
      <c r="N44" s="93"/>
      <c r="O44" s="102"/>
      <c r="P44" s="92"/>
      <c r="Q44" s="94"/>
      <c r="R44" s="101"/>
      <c r="S44" s="93"/>
      <c r="T44" s="102"/>
      <c r="U44" s="92"/>
      <c r="V44" s="94"/>
      <c r="W44" s="101"/>
      <c r="X44" s="93"/>
      <c r="Y44" s="102"/>
      <c r="Z44" s="92"/>
      <c r="AA44" s="94"/>
      <c r="AB44" s="9" t="str">
        <f t="shared" si="0"/>
        <v/>
      </c>
      <c r="AC44">
        <f t="shared" ref="AC44:AC47" si="3">COUNTIF(C44:AA44,"&lt;=5")</f>
        <v>0</v>
      </c>
      <c r="AD44" t="str">
        <f>IF(Materias!T47=1,"Aprobada",IF(Materias!S47=1,"Regular",IF(Materias!V47="Cursar","Cursar","Falta Reg")))</f>
        <v>Falta Reg</v>
      </c>
      <c r="AE44" t="str">
        <f>IF(Materias!W47="FALTA APROB","Falta Aprob","")</f>
        <v/>
      </c>
    </row>
    <row r="45" spans="1:31" ht="15.75" thickBot="1" x14ac:dyDescent="0.3">
      <c r="A45" s="51">
        <v>26</v>
      </c>
      <c r="B45" s="51" t="s">
        <v>66</v>
      </c>
      <c r="C45" s="127"/>
      <c r="D45" s="103"/>
      <c r="E45" s="104"/>
      <c r="F45" s="98"/>
      <c r="G45" s="100"/>
      <c r="H45" s="103"/>
      <c r="I45" s="99"/>
      <c r="J45" s="104"/>
      <c r="K45" s="98"/>
      <c r="L45" s="100"/>
      <c r="M45" s="103"/>
      <c r="N45" s="99"/>
      <c r="O45" s="104"/>
      <c r="P45" s="98"/>
      <c r="Q45" s="100"/>
      <c r="R45" s="103"/>
      <c r="S45" s="99"/>
      <c r="T45" s="104"/>
      <c r="U45" s="98"/>
      <c r="V45" s="100"/>
      <c r="W45" s="103"/>
      <c r="X45" s="99"/>
      <c r="Y45" s="104"/>
      <c r="Z45" s="98"/>
      <c r="AA45" s="100"/>
      <c r="AB45" s="9" t="str">
        <f t="shared" ref="AB45:AB61" si="4">IF(C45="","",AVERAGEIF(C45:AA45,"&gt;0",C45:AA45))</f>
        <v/>
      </c>
      <c r="AC45">
        <f t="shared" si="3"/>
        <v>0</v>
      </c>
      <c r="AD45" t="str">
        <f>IF(Materias!T48=1,"Aprobada",IF(Materias!S48=1,"Regular",IF(Materias!V48="Cursar","Cursar","Falta Reg")))</f>
        <v>Falta Reg</v>
      </c>
      <c r="AE45" t="str">
        <f>IF(Materias!W48="FALTA APROB","Falta Aprob","")</f>
        <v/>
      </c>
    </row>
    <row r="46" spans="1:31" ht="15.75" thickBot="1" x14ac:dyDescent="0.3">
      <c r="A46" s="51">
        <v>27</v>
      </c>
      <c r="B46" s="51" t="s">
        <v>67</v>
      </c>
      <c r="C46" s="127"/>
      <c r="D46" s="103"/>
      <c r="E46" s="100"/>
      <c r="F46" s="103"/>
      <c r="G46" s="104"/>
      <c r="H46" s="98"/>
      <c r="I46" s="99"/>
      <c r="J46" s="100"/>
      <c r="K46" s="103"/>
      <c r="L46" s="104"/>
      <c r="M46" s="98"/>
      <c r="N46" s="99"/>
      <c r="O46" s="100"/>
      <c r="P46" s="103"/>
      <c r="Q46" s="104"/>
      <c r="R46" s="98"/>
      <c r="S46" s="99"/>
      <c r="T46" s="100"/>
      <c r="U46" s="103"/>
      <c r="V46" s="104"/>
      <c r="W46" s="98"/>
      <c r="X46" s="99"/>
      <c r="Y46" s="100"/>
      <c r="Z46" s="103"/>
      <c r="AA46" s="104"/>
      <c r="AB46" s="9" t="str">
        <f t="shared" si="4"/>
        <v/>
      </c>
      <c r="AC46">
        <f t="shared" si="3"/>
        <v>0</v>
      </c>
      <c r="AD46" t="str">
        <f>IF(Materias!T49=1,"Aprobada",IF(Materias!S49=1,"Regular",IF(Materias!V49="Cursar","Cursar","Falta Reg")))</f>
        <v>Falta Reg</v>
      </c>
      <c r="AE46" t="str">
        <f>IF(Materias!W49="FALTA APROB","Falta Aprob","")</f>
        <v/>
      </c>
    </row>
    <row r="47" spans="1:31" ht="15.75" thickBot="1" x14ac:dyDescent="0.3">
      <c r="A47" s="42">
        <v>28</v>
      </c>
      <c r="B47" s="42" t="s">
        <v>68</v>
      </c>
      <c r="C47" s="128"/>
      <c r="D47" s="105"/>
      <c r="E47" s="97"/>
      <c r="F47" s="95"/>
      <c r="G47" s="97"/>
      <c r="H47" s="95"/>
      <c r="I47" s="96"/>
      <c r="J47" s="97"/>
      <c r="K47" s="95"/>
      <c r="L47" s="97"/>
      <c r="M47" s="95"/>
      <c r="N47" s="96"/>
      <c r="O47" s="97"/>
      <c r="P47" s="95"/>
      <c r="Q47" s="97"/>
      <c r="R47" s="95"/>
      <c r="S47" s="96"/>
      <c r="T47" s="97"/>
      <c r="U47" s="95"/>
      <c r="V47" s="97"/>
      <c r="W47" s="95"/>
      <c r="X47" s="96"/>
      <c r="Y47" s="97"/>
      <c r="Z47" s="95"/>
      <c r="AA47" s="97"/>
      <c r="AB47" s="9" t="str">
        <f t="shared" si="4"/>
        <v/>
      </c>
      <c r="AC47">
        <f t="shared" si="3"/>
        <v>0</v>
      </c>
      <c r="AD47" t="str">
        <f>IF(Materias!T50=1,"Aprobada",IF(Materias!S50=1,"Regular",IF(Materias!V50="Cursar","Cursar","Falta Reg")))</f>
        <v>Cursar</v>
      </c>
      <c r="AE47" t="str">
        <f>IF(Materias!W50="FALTA APROB","Falta Aprob","")</f>
        <v/>
      </c>
    </row>
    <row r="48" spans="1:31" ht="15.75" thickBot="1" x14ac:dyDescent="0.3">
      <c r="A48" s="140">
        <v>29</v>
      </c>
      <c r="B48" s="140" t="s">
        <v>73</v>
      </c>
      <c r="C48" s="149" t="str">
        <f>IF(C49="",IF(C50="",IF(C51="",IF(C52="","",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49:C52,"&lt;=5"),IF(C49&gt;=6,SUMIF(C49:C52,"&gt;=6")/COUNTIF(C49:C52,"&gt;=6"),IF(C50&gt;=6,SUMIF(C49:C52,"&gt;=6")/COUNTIF(C49:C52,"&gt;=6"),IF(C51&gt;=6,SUMIF(C49:C52,"&gt;=6")/COUNTIF(C49:C52,"&gt;=6"),IF(C52&gt;=6,SUMIF(C49:C52,"&gt;=6")/COUNTIF(C49:C52,"&gt;=6")))))))))),IF(C49&lt;=5,SUMIF(C49:C52,"&lt;=5",C49:C52)/COUNTIF(C49:C52,"&lt;=5"),IF(C50&lt;=5,SUMIF(C49:C52,"&lt;=5")/COUNTIF(C49:C52,"&lt;=5"),IF(C51&lt;=5,SUMIF(C49:C52,"&lt;=5")/COUNTIF(C49:C52,"&lt;=5"),IF(C52&lt;=5,SUMIF(C49:C52,"&lt;=5")/COUNTIF(C8:C49,"&lt;=5"),IF(C49&gt;=6,SUMIF(C49:C52,"&gt;=6")/COUNTIF(C49:C52,"&gt;=6"),IF(C50&gt;=6,SUMIF(C49:C52,"&gt;=6")/COUNTIF(C49:C52,"&gt;=6"),IF(C51&gt;=6,SUMIF(C49:C52,"&gt;=6")/COUNTIF(C49:C52,"&gt;=6"),IF(C52&gt;=6,SUMIF(C49:C52,"&gt;=6")/COUNTIF(C49:C52,"&gt;=6"))))))))))</f>
        <v/>
      </c>
      <c r="D48" s="150" t="str">
        <f t="shared" ref="D48:AA48" si="5">IF(D49="",IF(D50="",IF(D51="",IF(D52="","",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49:D52,"&lt;=5"),IF(D49&gt;=6,SUMIF(D49:D52,"&gt;=6")/COUNTIF(D49:D52,"&gt;=6"),IF(D50&gt;=6,SUMIF(D49:D52,"&gt;=6")/COUNTIF(D49:D52,"&gt;=6"),IF(D51&gt;=6,SUMIF(D49:D52,"&gt;=6")/COUNTIF(D49:D52,"&gt;=6"),IF(D52&gt;=6,SUMIF(D49:D52,"&gt;=6")/COUNTIF(D49:D52,"&gt;=6")))))))))),IF(D49&lt;=5,SUMIF(D49:D52,"&lt;=5",D49:D52)/COUNTIF(D49:D52,"&lt;=5"),IF(D50&lt;=5,SUMIF(D49:D52,"&lt;=5")/COUNTIF(D49:D52,"&lt;=5"),IF(D51&lt;=5,SUMIF(D49:D52,"&lt;=5")/COUNTIF(D49:D52,"&lt;=5"),IF(D52&lt;=5,SUMIF(D49:D52,"&lt;=5")/COUNTIF(D8:D49,"&lt;=5"),IF(D49&gt;=6,SUMIF(D49:D52,"&gt;=6")/COUNTIF(D49:D52,"&gt;=6"),IF(D50&gt;=6,SUMIF(D49:D52,"&gt;=6")/COUNTIF(D49:D52,"&gt;=6"),IF(D51&gt;=6,SUMIF(D49:D52,"&gt;=6")/COUNTIF(D49:D52,"&gt;=6"),IF(D52&gt;=6,SUMIF(D49:D52,"&gt;=6")/COUNTIF(D49:D52,"&gt;=6"))))))))))</f>
        <v/>
      </c>
      <c r="E48" s="151" t="str">
        <f t="shared" si="5"/>
        <v/>
      </c>
      <c r="F48" s="149" t="str">
        <f t="shared" si="5"/>
        <v/>
      </c>
      <c r="G48" s="151" t="str">
        <f t="shared" si="5"/>
        <v/>
      </c>
      <c r="H48" s="149" t="str">
        <f t="shared" si="5"/>
        <v/>
      </c>
      <c r="I48" s="150" t="str">
        <f t="shared" si="5"/>
        <v/>
      </c>
      <c r="J48" s="151" t="str">
        <f t="shared" si="5"/>
        <v/>
      </c>
      <c r="K48" s="149" t="str">
        <f t="shared" si="5"/>
        <v/>
      </c>
      <c r="L48" s="151" t="str">
        <f t="shared" si="5"/>
        <v/>
      </c>
      <c r="M48" s="149" t="str">
        <f t="shared" si="5"/>
        <v/>
      </c>
      <c r="N48" s="150" t="str">
        <f t="shared" si="5"/>
        <v/>
      </c>
      <c r="O48" s="151" t="str">
        <f t="shared" si="5"/>
        <v/>
      </c>
      <c r="P48" s="149" t="str">
        <f t="shared" si="5"/>
        <v/>
      </c>
      <c r="Q48" s="151" t="str">
        <f t="shared" si="5"/>
        <v/>
      </c>
      <c r="R48" s="149" t="str">
        <f t="shared" si="5"/>
        <v/>
      </c>
      <c r="S48" s="150" t="str">
        <f t="shared" si="5"/>
        <v/>
      </c>
      <c r="T48" s="151" t="str">
        <f t="shared" si="5"/>
        <v/>
      </c>
      <c r="U48" s="149" t="str">
        <f t="shared" si="5"/>
        <v/>
      </c>
      <c r="V48" s="151" t="str">
        <f t="shared" si="5"/>
        <v/>
      </c>
      <c r="W48" s="149" t="str">
        <f t="shared" si="5"/>
        <v/>
      </c>
      <c r="X48" s="150" t="str">
        <f t="shared" si="5"/>
        <v/>
      </c>
      <c r="Y48" s="151" t="str">
        <f t="shared" si="5"/>
        <v/>
      </c>
      <c r="Z48" s="149" t="str">
        <f t="shared" si="5"/>
        <v/>
      </c>
      <c r="AA48" s="151" t="str">
        <f t="shared" si="5"/>
        <v/>
      </c>
      <c r="AB48" s="244" t="str">
        <f t="shared" si="4"/>
        <v/>
      </c>
      <c r="AC48" s="247">
        <f>COUNTIF(C48:AA48,"&lt;=5")</f>
        <v>0</v>
      </c>
      <c r="AD48" t="str">
        <f>IF(Materias!T52=1,"Aprobada",IF(Materias!S52=1,"Regular",IF(Materias!V52="Cursar","Cursar","Falta Reg")))</f>
        <v>Falta Reg</v>
      </c>
      <c r="AE48" t="str">
        <f>IF(Materias!W52="FALTA APROB","Falta Aprob","")</f>
        <v/>
      </c>
    </row>
    <row r="49" spans="1:31" ht="15.75" thickTop="1" x14ac:dyDescent="0.25">
      <c r="A49" s="141" t="s">
        <v>69</v>
      </c>
      <c r="B49" s="142" t="s">
        <v>132</v>
      </c>
      <c r="C49" s="110"/>
      <c r="D49" s="111"/>
      <c r="E49" s="109"/>
      <c r="F49" s="110"/>
      <c r="G49" s="109"/>
      <c r="H49" s="110"/>
      <c r="I49" s="111"/>
      <c r="J49" s="109"/>
      <c r="K49" s="110"/>
      <c r="L49" s="109"/>
      <c r="M49" s="110"/>
      <c r="N49" s="111"/>
      <c r="O49" s="109"/>
      <c r="P49" s="110"/>
      <c r="Q49" s="109"/>
      <c r="R49" s="110"/>
      <c r="S49" s="111"/>
      <c r="T49" s="109"/>
      <c r="U49" s="110"/>
      <c r="V49" s="109"/>
      <c r="W49" s="110"/>
      <c r="X49" s="111"/>
      <c r="Y49" s="109"/>
      <c r="Z49" s="110"/>
      <c r="AA49" s="112"/>
      <c r="AB49" s="245"/>
      <c r="AC49" s="247"/>
      <c r="AD49" t="str">
        <f>IF(Materias!T53=1,"Aprobada",IF(Materias!S53=1,"Regular",IF(Materias!V53="Cursar","Cursar","Falta Reg")))</f>
        <v>Falta Reg</v>
      </c>
      <c r="AE49" t="str">
        <f>IF(Materias!W53="FALTA APROB","Falta Aprob","")</f>
        <v/>
      </c>
    </row>
    <row r="50" spans="1:31" x14ac:dyDescent="0.25">
      <c r="A50" s="143" t="s">
        <v>70</v>
      </c>
      <c r="B50" s="38" t="s">
        <v>74</v>
      </c>
      <c r="C50" s="79"/>
      <c r="D50" s="74"/>
      <c r="E50" s="75"/>
      <c r="F50" s="79"/>
      <c r="G50" s="75"/>
      <c r="H50" s="79"/>
      <c r="I50" s="74"/>
      <c r="J50" s="75"/>
      <c r="K50" s="79"/>
      <c r="L50" s="75"/>
      <c r="M50" s="79"/>
      <c r="N50" s="74"/>
      <c r="O50" s="75"/>
      <c r="P50" s="79"/>
      <c r="Q50" s="75"/>
      <c r="R50" s="79"/>
      <c r="S50" s="74"/>
      <c r="T50" s="75"/>
      <c r="U50" s="79"/>
      <c r="V50" s="75"/>
      <c r="W50" s="79"/>
      <c r="X50" s="74"/>
      <c r="Y50" s="75"/>
      <c r="Z50" s="79"/>
      <c r="AA50" s="115"/>
      <c r="AB50" s="245"/>
      <c r="AC50" s="247"/>
      <c r="AD50" t="str">
        <f>IF(Materias!T54=1,"Aprobada",IF(Materias!S54=1,"Regular",IF(Materias!V54="Cursar","Cursar","Falta Reg")))</f>
        <v>Falta Reg</v>
      </c>
      <c r="AE50" t="str">
        <f>IF(Materias!W54="FALTA APROB","Falta Aprob","")</f>
        <v/>
      </c>
    </row>
    <row r="51" spans="1:31" x14ac:dyDescent="0.25">
      <c r="A51" s="143" t="s">
        <v>71</v>
      </c>
      <c r="B51" s="38" t="s">
        <v>75</v>
      </c>
      <c r="C51" s="79"/>
      <c r="D51" s="74"/>
      <c r="E51" s="75"/>
      <c r="F51" s="79"/>
      <c r="G51" s="75"/>
      <c r="H51" s="79"/>
      <c r="I51" s="74"/>
      <c r="J51" s="75"/>
      <c r="K51" s="79"/>
      <c r="L51" s="75"/>
      <c r="M51" s="79"/>
      <c r="N51" s="74"/>
      <c r="O51" s="75"/>
      <c r="P51" s="79"/>
      <c r="Q51" s="75"/>
      <c r="R51" s="79"/>
      <c r="S51" s="74"/>
      <c r="T51" s="75"/>
      <c r="U51" s="79"/>
      <c r="V51" s="75"/>
      <c r="W51" s="79"/>
      <c r="X51" s="74"/>
      <c r="Y51" s="75"/>
      <c r="Z51" s="79"/>
      <c r="AA51" s="115"/>
      <c r="AB51" s="245"/>
      <c r="AC51" s="247"/>
      <c r="AD51" t="str">
        <f>IF(Materias!T55=1,"Aprobada",IF(Materias!S55=1,"Regular",IF(Materias!V55="Cursar","Cursar","Falta Reg")))</f>
        <v>Falta Reg</v>
      </c>
      <c r="AE51" t="str">
        <f>IF(Materias!W55="FALTA APROB","Falta Aprob","")</f>
        <v/>
      </c>
    </row>
    <row r="52" spans="1:31" ht="15.75" thickBot="1" x14ac:dyDescent="0.3">
      <c r="A52" s="144" t="s">
        <v>72</v>
      </c>
      <c r="B52" s="145" t="s">
        <v>76</v>
      </c>
      <c r="C52" s="119"/>
      <c r="D52" s="120"/>
      <c r="E52" s="118"/>
      <c r="F52" s="119"/>
      <c r="G52" s="118"/>
      <c r="H52" s="119"/>
      <c r="I52" s="120"/>
      <c r="J52" s="118"/>
      <c r="K52" s="119"/>
      <c r="L52" s="118"/>
      <c r="M52" s="119"/>
      <c r="N52" s="120"/>
      <c r="O52" s="118"/>
      <c r="P52" s="119"/>
      <c r="Q52" s="118"/>
      <c r="R52" s="119"/>
      <c r="S52" s="120"/>
      <c r="T52" s="118"/>
      <c r="U52" s="119"/>
      <c r="V52" s="118"/>
      <c r="W52" s="119"/>
      <c r="X52" s="120"/>
      <c r="Y52" s="118"/>
      <c r="Z52" s="119"/>
      <c r="AA52" s="121"/>
      <c r="AB52" s="246"/>
      <c r="AC52" s="247"/>
      <c r="AD52" t="str">
        <f>IF(Materias!T56=1,"Aprobada",IF(Materias!S56=1,"Regular",IF(Materias!V56="Cursar","Cursar","Falta Reg")))</f>
        <v>Falta Reg</v>
      </c>
      <c r="AE52" t="str">
        <f>IF(Materias!W56="FALTA APROB","Falta Aprob","")</f>
        <v/>
      </c>
    </row>
    <row r="53" spans="1:31" ht="16.5" thickTop="1" thickBot="1" x14ac:dyDescent="0.3">
      <c r="A53" s="147">
        <v>30</v>
      </c>
      <c r="B53" s="148" t="s">
        <v>77</v>
      </c>
      <c r="C53" s="129"/>
      <c r="D53" s="130"/>
      <c r="E53" s="131"/>
      <c r="F53" s="129"/>
      <c r="G53" s="131"/>
      <c r="H53" s="129"/>
      <c r="I53" s="130"/>
      <c r="J53" s="131"/>
      <c r="K53" s="129"/>
      <c r="L53" s="131"/>
      <c r="M53" s="129"/>
      <c r="N53" s="130"/>
      <c r="O53" s="131"/>
      <c r="P53" s="129"/>
      <c r="Q53" s="131"/>
      <c r="R53" s="129"/>
      <c r="S53" s="130"/>
      <c r="T53" s="131"/>
      <c r="U53" s="129"/>
      <c r="V53" s="131"/>
      <c r="W53" s="129"/>
      <c r="X53" s="130"/>
      <c r="Y53" s="131"/>
      <c r="Z53" s="129"/>
      <c r="AA53" s="131"/>
      <c r="AB53" s="9" t="str">
        <f t="shared" si="4"/>
        <v/>
      </c>
      <c r="AC53">
        <f>COUNTIF(C53:AA53,"&lt;=5")</f>
        <v>0</v>
      </c>
      <c r="AD53" t="str">
        <f>IF(Materias!T57=1,"Aprobada",IF(Materias!S57=1,"Regular",IF(Materias!V57="Cursar","Cursar","Falta Reg")))</f>
        <v>Falta Reg</v>
      </c>
      <c r="AE53" t="str">
        <f>IF(Materias!W57="FALTA APROB","Falta Aprob","")</f>
        <v/>
      </c>
    </row>
    <row r="54" spans="1:31" ht="15.75" thickBot="1" x14ac:dyDescent="0.3">
      <c r="A54" s="51">
        <v>31</v>
      </c>
      <c r="B54" s="51" t="s">
        <v>78</v>
      </c>
      <c r="C54" s="98"/>
      <c r="D54" s="99"/>
      <c r="E54" s="100"/>
      <c r="F54" s="98"/>
      <c r="G54" s="100"/>
      <c r="H54" s="98"/>
      <c r="I54" s="99"/>
      <c r="J54" s="100"/>
      <c r="K54" s="98"/>
      <c r="L54" s="100"/>
      <c r="M54" s="98"/>
      <c r="N54" s="99"/>
      <c r="O54" s="100"/>
      <c r="P54" s="98"/>
      <c r="Q54" s="100"/>
      <c r="R54" s="98"/>
      <c r="S54" s="99"/>
      <c r="T54" s="100"/>
      <c r="U54" s="98"/>
      <c r="V54" s="100"/>
      <c r="W54" s="98"/>
      <c r="X54" s="99"/>
      <c r="Y54" s="100"/>
      <c r="Z54" s="98"/>
      <c r="AA54" s="100"/>
      <c r="AB54" s="9" t="str">
        <f t="shared" si="4"/>
        <v/>
      </c>
      <c r="AC54">
        <f t="shared" ref="AC54:AC61" si="6">COUNTIF(C54:AA54,"&lt;=5")</f>
        <v>0</v>
      </c>
      <c r="AD54" t="str">
        <f>IF(Materias!T58=1,"Aprobada",IF(Materias!S58=1,"Regular",IF(Materias!V58="Cursar","Cursar","Falta Reg")))</f>
        <v>Cursar</v>
      </c>
      <c r="AE54" t="str">
        <f>IF(Materias!W58="FALTA APROB","Falta Aprob","")</f>
        <v/>
      </c>
    </row>
    <row r="55" spans="1:31" ht="15.75" thickBot="1" x14ac:dyDescent="0.3">
      <c r="A55" s="38">
        <v>32</v>
      </c>
      <c r="B55" s="38" t="s">
        <v>79</v>
      </c>
      <c r="C55" s="101"/>
      <c r="D55" s="93"/>
      <c r="E55" s="102"/>
      <c r="F55" s="92"/>
      <c r="G55" s="94"/>
      <c r="H55" s="101"/>
      <c r="I55" s="93"/>
      <c r="J55" s="102"/>
      <c r="K55" s="92"/>
      <c r="L55" s="94"/>
      <c r="M55" s="101"/>
      <c r="N55" s="93"/>
      <c r="O55" s="102"/>
      <c r="P55" s="92"/>
      <c r="Q55" s="94"/>
      <c r="R55" s="101"/>
      <c r="S55" s="93"/>
      <c r="T55" s="102"/>
      <c r="U55" s="92"/>
      <c r="V55" s="94"/>
      <c r="W55" s="101"/>
      <c r="X55" s="93"/>
      <c r="Y55" s="102"/>
      <c r="Z55" s="92"/>
      <c r="AA55" s="94"/>
      <c r="AB55" s="9" t="str">
        <f t="shared" si="4"/>
        <v/>
      </c>
      <c r="AC55">
        <f t="shared" si="6"/>
        <v>0</v>
      </c>
      <c r="AD55" t="str">
        <f>IF(Materias!T59=1,"Aprobada",IF(Materias!S59=1,"Regular",IF(Materias!V59="Cursar","Cursar","Falta Reg")))</f>
        <v>Falta Reg</v>
      </c>
      <c r="AE55" t="str">
        <f>IF(Materias!W59="FALTA APROB","Falta Aprob","")</f>
        <v/>
      </c>
    </row>
    <row r="56" spans="1:31" ht="15.75" thickBot="1" x14ac:dyDescent="0.3">
      <c r="A56" s="51">
        <v>33</v>
      </c>
      <c r="B56" s="51" t="s">
        <v>80</v>
      </c>
      <c r="C56" s="103"/>
      <c r="D56" s="99"/>
      <c r="E56" s="104"/>
      <c r="F56" s="98"/>
      <c r="G56" s="100"/>
      <c r="H56" s="103"/>
      <c r="I56" s="99"/>
      <c r="J56" s="104"/>
      <c r="K56" s="98"/>
      <c r="L56" s="100"/>
      <c r="M56" s="103"/>
      <c r="N56" s="99"/>
      <c r="O56" s="104"/>
      <c r="P56" s="98"/>
      <c r="Q56" s="100"/>
      <c r="R56" s="103"/>
      <c r="S56" s="99"/>
      <c r="T56" s="104"/>
      <c r="U56" s="98"/>
      <c r="V56" s="100"/>
      <c r="W56" s="103"/>
      <c r="X56" s="99"/>
      <c r="Y56" s="104"/>
      <c r="Z56" s="98"/>
      <c r="AA56" s="100"/>
      <c r="AB56" s="9" t="str">
        <f t="shared" si="4"/>
        <v/>
      </c>
      <c r="AC56">
        <f t="shared" si="6"/>
        <v>0</v>
      </c>
      <c r="AD56" t="str">
        <f>IF(Materias!T60=1,"Aprobada",IF(Materias!S60=1,"Regular",IF(Materias!V60="Cursar","Cursar","Falta Reg")))</f>
        <v>Falta Reg</v>
      </c>
      <c r="AE56" t="str">
        <f>IF(Materias!W60="FALTA APROB","Falta Aprob","")</f>
        <v/>
      </c>
    </row>
    <row r="57" spans="1:31" ht="15.75" thickBot="1" x14ac:dyDescent="0.3">
      <c r="A57" s="51">
        <v>34</v>
      </c>
      <c r="B57" s="51" t="s">
        <v>81</v>
      </c>
      <c r="C57" s="98"/>
      <c r="D57" s="99"/>
      <c r="E57" s="100"/>
      <c r="F57" s="103"/>
      <c r="G57" s="104"/>
      <c r="H57" s="98"/>
      <c r="I57" s="99"/>
      <c r="J57" s="100"/>
      <c r="K57" s="103"/>
      <c r="L57" s="104"/>
      <c r="M57" s="98"/>
      <c r="N57" s="99"/>
      <c r="O57" s="100"/>
      <c r="P57" s="103"/>
      <c r="Q57" s="104"/>
      <c r="R57" s="98"/>
      <c r="S57" s="99"/>
      <c r="T57" s="100"/>
      <c r="U57" s="103"/>
      <c r="V57" s="104"/>
      <c r="W57" s="98"/>
      <c r="X57" s="99"/>
      <c r="Y57" s="100"/>
      <c r="Z57" s="103"/>
      <c r="AA57" s="104"/>
      <c r="AB57" s="9" t="str">
        <f t="shared" si="4"/>
        <v/>
      </c>
      <c r="AC57">
        <f t="shared" si="6"/>
        <v>0</v>
      </c>
      <c r="AD57" t="str">
        <f>IF(Materias!T61=1,"Aprobada",IF(Materias!S61=1,"Regular",IF(Materias!V61="Cursar","Cursar","Falta Reg")))</f>
        <v>Falta Reg</v>
      </c>
      <c r="AE57" t="str">
        <f>IF(Materias!W61="FALTA APROB","Falta Aprob","")</f>
        <v/>
      </c>
    </row>
    <row r="58" spans="1:31" ht="15.75" thickBot="1" x14ac:dyDescent="0.3">
      <c r="A58" s="51">
        <v>35</v>
      </c>
      <c r="B58" s="51" t="s">
        <v>82</v>
      </c>
      <c r="C58" s="98"/>
      <c r="D58" s="99"/>
      <c r="E58" s="100"/>
      <c r="F58" s="98"/>
      <c r="G58" s="100"/>
      <c r="H58" s="98"/>
      <c r="I58" s="99"/>
      <c r="J58" s="100"/>
      <c r="K58" s="98"/>
      <c r="L58" s="100"/>
      <c r="M58" s="98"/>
      <c r="N58" s="99"/>
      <c r="O58" s="100"/>
      <c r="P58" s="98"/>
      <c r="Q58" s="100"/>
      <c r="R58" s="98"/>
      <c r="S58" s="99"/>
      <c r="T58" s="100"/>
      <c r="U58" s="98"/>
      <c r="V58" s="100"/>
      <c r="W58" s="98"/>
      <c r="X58" s="99"/>
      <c r="Y58" s="100"/>
      <c r="Z58" s="98"/>
      <c r="AA58" s="100"/>
      <c r="AB58" s="9" t="str">
        <f t="shared" si="4"/>
        <v/>
      </c>
      <c r="AC58">
        <f t="shared" si="6"/>
        <v>0</v>
      </c>
      <c r="AD58" t="str">
        <f>IF(Materias!T62=1,"Aprobada",IF(Materias!S62=1,"Regular",IF(Materias!V62="Cursar","Cursar","Falta Reg")))</f>
        <v>Falta Reg</v>
      </c>
      <c r="AE58" t="str">
        <f>IF(Materias!W62="FALTA APROB","Falta Aprob","")</f>
        <v/>
      </c>
    </row>
    <row r="59" spans="1:31" ht="15.75" thickBot="1" x14ac:dyDescent="0.3">
      <c r="A59" s="38">
        <v>36</v>
      </c>
      <c r="B59" s="38" t="s">
        <v>83</v>
      </c>
      <c r="C59" s="92"/>
      <c r="D59" s="93"/>
      <c r="E59" s="94"/>
      <c r="F59" s="92"/>
      <c r="G59" s="94"/>
      <c r="H59" s="92"/>
      <c r="I59" s="93"/>
      <c r="J59" s="94"/>
      <c r="K59" s="92"/>
      <c r="L59" s="94"/>
      <c r="M59" s="92"/>
      <c r="N59" s="93"/>
      <c r="O59" s="94"/>
      <c r="P59" s="92"/>
      <c r="Q59" s="94"/>
      <c r="R59" s="92"/>
      <c r="S59" s="93"/>
      <c r="T59" s="94"/>
      <c r="U59" s="92"/>
      <c r="V59" s="94"/>
      <c r="W59" s="92"/>
      <c r="X59" s="93"/>
      <c r="Y59" s="94"/>
      <c r="Z59" s="92"/>
      <c r="AA59" s="94"/>
      <c r="AB59" s="9" t="str">
        <f t="shared" si="4"/>
        <v/>
      </c>
      <c r="AC59">
        <f t="shared" si="6"/>
        <v>0</v>
      </c>
      <c r="AD59" t="str">
        <f>IF(Materias!T63=1,"Aprobada",IF(Materias!S63=1,"Regular",IF(Materias!V63="Cursar","Cursar","Falta Reg")))</f>
        <v>Falta Reg</v>
      </c>
      <c r="AE59" t="str">
        <f>IF(Materias!W63="FALTA APROB","Falta Aprob","")</f>
        <v/>
      </c>
    </row>
    <row r="60" spans="1:31" ht="15.75" thickBot="1" x14ac:dyDescent="0.3">
      <c r="A60" s="51">
        <v>37</v>
      </c>
      <c r="B60" s="51" t="s">
        <v>84</v>
      </c>
      <c r="C60" s="98"/>
      <c r="D60" s="99"/>
      <c r="E60" s="100"/>
      <c r="F60" s="98"/>
      <c r="G60" s="100"/>
      <c r="H60" s="98"/>
      <c r="I60" s="99"/>
      <c r="J60" s="100"/>
      <c r="K60" s="98"/>
      <c r="L60" s="100"/>
      <c r="M60" s="98"/>
      <c r="N60" s="99"/>
      <c r="O60" s="100"/>
      <c r="P60" s="98"/>
      <c r="Q60" s="100"/>
      <c r="R60" s="98"/>
      <c r="S60" s="99"/>
      <c r="T60" s="100"/>
      <c r="U60" s="98"/>
      <c r="V60" s="100"/>
      <c r="W60" s="98"/>
      <c r="X60" s="99"/>
      <c r="Y60" s="100"/>
      <c r="Z60" s="98"/>
      <c r="AA60" s="100"/>
      <c r="AB60" s="9" t="str">
        <f t="shared" si="4"/>
        <v/>
      </c>
      <c r="AC60">
        <f t="shared" si="6"/>
        <v>0</v>
      </c>
      <c r="AD60" t="str">
        <f>IF(Materias!T64=1,"Aprobada",IF(Materias!S64=1,"Regular",IF(Materias!V64="Cursar","Cursar","Falta Reg")))</f>
        <v>Falta Reg</v>
      </c>
      <c r="AE60" t="str">
        <f>IF(Materias!W64="FALTA APROB","Falta Aprob","")</f>
        <v/>
      </c>
    </row>
    <row r="61" spans="1:31" ht="15.75" thickBot="1" x14ac:dyDescent="0.3">
      <c r="A61" s="42">
        <v>38</v>
      </c>
      <c r="B61" s="42" t="s">
        <v>85</v>
      </c>
      <c r="C61" s="95"/>
      <c r="D61" s="96"/>
      <c r="E61" s="97"/>
      <c r="F61" s="95"/>
      <c r="G61" s="97"/>
      <c r="H61" s="95"/>
      <c r="I61" s="96"/>
      <c r="J61" s="97"/>
      <c r="K61" s="95"/>
      <c r="L61" s="97"/>
      <c r="M61" s="95"/>
      <c r="N61" s="96"/>
      <c r="O61" s="97"/>
      <c r="P61" s="95"/>
      <c r="Q61" s="97"/>
      <c r="R61" s="95"/>
      <c r="S61" s="96"/>
      <c r="T61" s="97"/>
      <c r="U61" s="95"/>
      <c r="V61" s="97"/>
      <c r="W61" s="95"/>
      <c r="X61" s="96"/>
      <c r="Y61" s="97"/>
      <c r="Z61" s="95"/>
      <c r="AA61" s="97"/>
      <c r="AB61" s="10" t="str">
        <f t="shared" si="4"/>
        <v/>
      </c>
      <c r="AC61">
        <f t="shared" si="6"/>
        <v>0</v>
      </c>
      <c r="AD61" t="str">
        <f>IF(Materias!T65=1,"Aprobada",IF(Materias!S65=1,"Regular",IF(Materias!V65="Cursar","Cursar","Falta Reg")))</f>
        <v>Falta Reg</v>
      </c>
      <c r="AE61" t="str">
        <f>IF(Materias!W65="FALTA APROB","Falta Aprob","")</f>
        <v/>
      </c>
    </row>
    <row r="62" spans="1:31" x14ac:dyDescent="0.25">
      <c r="AB62" s="5"/>
    </row>
    <row r="63" spans="1:31" x14ac:dyDescent="0.25">
      <c r="AB63" s="6"/>
    </row>
  </sheetData>
  <sheetProtection password="CC23" sheet="1" objects="1" scenarios="1"/>
  <mergeCells count="25">
    <mergeCell ref="AB48:AB52"/>
    <mergeCell ref="AC37:AC42"/>
    <mergeCell ref="AC48:AC52"/>
    <mergeCell ref="AC10:AC12"/>
    <mergeCell ref="C10:G11"/>
    <mergeCell ref="C12:E12"/>
    <mergeCell ref="F12:G12"/>
    <mergeCell ref="AB10:AB12"/>
    <mergeCell ref="AB37:AB42"/>
    <mergeCell ref="H4:AA5"/>
    <mergeCell ref="B8:D9"/>
    <mergeCell ref="A10:B12"/>
    <mergeCell ref="H8:AA9"/>
    <mergeCell ref="R10:V11"/>
    <mergeCell ref="R12:T12"/>
    <mergeCell ref="U12:V12"/>
    <mergeCell ref="W10:AA11"/>
    <mergeCell ref="W12:Y12"/>
    <mergeCell ref="Z12:AA12"/>
    <mergeCell ref="H10:L11"/>
    <mergeCell ref="H12:J12"/>
    <mergeCell ref="K12:L12"/>
    <mergeCell ref="M10:Q11"/>
    <mergeCell ref="M12:O12"/>
    <mergeCell ref="P12:Q12"/>
  </mergeCells>
  <conditionalFormatting sqref="A20:AA61">
    <cfRule type="expression" dxfId="5" priority="1">
      <formula>$AE20="Falta Aprob"</formula>
    </cfRule>
  </conditionalFormatting>
  <conditionalFormatting sqref="A13:AA61">
    <cfRule type="expression" dxfId="4" priority="2">
      <formula>$AD13="Regular"</formula>
    </cfRule>
    <cfRule type="expression" dxfId="3" priority="3">
      <formula>$AD13="Aprobada"</formula>
    </cfRule>
    <cfRule type="expression" dxfId="2" priority="4">
      <formula>$AD13="Falta Reg"</formula>
    </cfRule>
    <cfRule type="expression" dxfId="1" priority="5">
      <formula>$AD13="Cursar"</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zoomScaleNormal="100" workbookViewId="0">
      <selection activeCell="I74" sqref="I74"/>
    </sheetView>
  </sheetViews>
  <sheetFormatPr baseColWidth="10" defaultRowHeight="15" x14ac:dyDescent="0.25"/>
  <cols>
    <col min="3" max="3" width="15.5703125" bestFit="1" customWidth="1"/>
  </cols>
  <sheetData>
    <row r="1" spans="1:6" x14ac:dyDescent="0.25">
      <c r="A1" s="22"/>
      <c r="B1" s="22"/>
      <c r="C1" s="22"/>
      <c r="D1" s="22"/>
      <c r="E1" s="22"/>
      <c r="F1" s="22"/>
    </row>
    <row r="2" spans="1:6" x14ac:dyDescent="0.25">
      <c r="A2" s="22"/>
      <c r="B2" s="22"/>
      <c r="C2" s="22"/>
      <c r="D2" s="22"/>
      <c r="E2" s="22"/>
      <c r="F2" s="22"/>
    </row>
    <row r="3" spans="1:6" x14ac:dyDescent="0.25">
      <c r="A3" s="22"/>
      <c r="B3" s="22"/>
      <c r="C3" s="22"/>
      <c r="D3" s="22"/>
      <c r="E3" s="22"/>
      <c r="F3" s="22"/>
    </row>
    <row r="4" spans="1:6" x14ac:dyDescent="0.25">
      <c r="A4" s="22"/>
      <c r="B4" s="22"/>
      <c r="C4" s="22"/>
      <c r="D4" s="22"/>
      <c r="E4" s="22"/>
      <c r="F4" s="22"/>
    </row>
    <row r="5" spans="1:6" x14ac:dyDescent="0.25">
      <c r="A5" s="22"/>
      <c r="B5" s="22"/>
      <c r="C5" s="22"/>
      <c r="D5" s="22"/>
      <c r="E5" s="22"/>
      <c r="F5" s="22"/>
    </row>
    <row r="6" spans="1:6" x14ac:dyDescent="0.25">
      <c r="A6" s="22"/>
      <c r="B6" s="22"/>
      <c r="C6" s="22"/>
      <c r="D6" s="22"/>
      <c r="E6" s="22"/>
      <c r="F6" s="22"/>
    </row>
    <row r="7" spans="1:6" x14ac:dyDescent="0.25">
      <c r="A7" s="22"/>
      <c r="B7" s="22"/>
      <c r="C7" s="22"/>
      <c r="D7" s="22"/>
      <c r="E7" s="22"/>
      <c r="F7" s="22"/>
    </row>
    <row r="8" spans="1:6" x14ac:dyDescent="0.25">
      <c r="A8" s="22"/>
      <c r="B8" s="152"/>
      <c r="C8" s="22"/>
      <c r="D8" s="22"/>
      <c r="E8" s="132"/>
      <c r="F8" s="22"/>
    </row>
    <row r="9" spans="1:6" x14ac:dyDescent="0.25">
      <c r="A9" s="22"/>
      <c r="B9" s="152"/>
      <c r="C9" s="22"/>
      <c r="D9" s="22"/>
      <c r="E9" s="132"/>
      <c r="F9" s="22"/>
    </row>
    <row r="10" spans="1:6" ht="15.75" thickBot="1" x14ac:dyDescent="0.3">
      <c r="A10" s="22"/>
      <c r="B10" s="153"/>
      <c r="C10" s="22"/>
      <c r="D10" s="22"/>
      <c r="E10" s="154"/>
      <c r="F10" s="22"/>
    </row>
    <row r="11" spans="1:6" ht="15.75" thickTop="1" x14ac:dyDescent="0.25">
      <c r="A11" s="22"/>
      <c r="B11" s="261" t="s">
        <v>140</v>
      </c>
      <c r="C11" s="262"/>
      <c r="D11" s="262"/>
      <c r="E11" s="263"/>
      <c r="F11" s="22"/>
    </row>
    <row r="12" spans="1:6" ht="15.75" thickBot="1" x14ac:dyDescent="0.3">
      <c r="A12" s="22"/>
      <c r="B12" s="264"/>
      <c r="C12" s="265"/>
      <c r="D12" s="265"/>
      <c r="E12" s="266"/>
      <c r="F12" s="22"/>
    </row>
    <row r="13" spans="1:6" ht="15.75" thickTop="1" x14ac:dyDescent="0.25">
      <c r="A13" s="22"/>
      <c r="B13" s="22"/>
      <c r="C13" s="22"/>
      <c r="D13" s="22"/>
      <c r="E13" s="22"/>
      <c r="F13" s="22"/>
    </row>
    <row r="14" spans="1:6" ht="15.75" thickBot="1" x14ac:dyDescent="0.3">
      <c r="A14" s="22"/>
      <c r="B14" s="22"/>
      <c r="C14" s="22"/>
      <c r="D14" s="22"/>
      <c r="E14" s="22"/>
      <c r="F14" s="22"/>
    </row>
    <row r="15" spans="1:6" ht="15.75" thickBot="1" x14ac:dyDescent="0.3">
      <c r="A15" s="234" t="s">
        <v>127</v>
      </c>
      <c r="B15" s="235"/>
      <c r="C15" s="155" t="s">
        <v>103</v>
      </c>
      <c r="D15" s="156" t="s">
        <v>104</v>
      </c>
      <c r="E15" s="157" t="s">
        <v>105</v>
      </c>
      <c r="F15" s="157" t="s">
        <v>106</v>
      </c>
    </row>
    <row r="16" spans="1:6" x14ac:dyDescent="0.25">
      <c r="A16" s="236"/>
      <c r="B16" s="237"/>
      <c r="C16" s="267" t="s">
        <v>107</v>
      </c>
      <c r="D16" s="11" t="s">
        <v>108</v>
      </c>
      <c r="E16" s="12">
        <v>42464</v>
      </c>
      <c r="F16" s="158" t="str">
        <f t="shared" ref="F16:F50" ca="1" si="0">IF(E16-TODAY()&gt;0,E16-TODAY(),"")</f>
        <v/>
      </c>
    </row>
    <row r="17" spans="1:6" x14ac:dyDescent="0.25">
      <c r="A17" s="236"/>
      <c r="B17" s="237"/>
      <c r="C17" s="268"/>
      <c r="D17" s="11" t="s">
        <v>109</v>
      </c>
      <c r="E17" s="12">
        <v>42465</v>
      </c>
      <c r="F17" s="158" t="str">
        <f t="shared" ca="1" si="0"/>
        <v/>
      </c>
    </row>
    <row r="18" spans="1:6" x14ac:dyDescent="0.25">
      <c r="A18" s="236"/>
      <c r="B18" s="237"/>
      <c r="C18" s="268"/>
      <c r="D18" s="11" t="s">
        <v>110</v>
      </c>
      <c r="E18" s="12">
        <v>42466</v>
      </c>
      <c r="F18" s="158" t="str">
        <f t="shared" ca="1" si="0"/>
        <v/>
      </c>
    </row>
    <row r="19" spans="1:6" x14ac:dyDescent="0.25">
      <c r="A19" s="236"/>
      <c r="B19" s="237"/>
      <c r="C19" s="268"/>
      <c r="D19" s="11" t="s">
        <v>111</v>
      </c>
      <c r="E19" s="12">
        <v>42467</v>
      </c>
      <c r="F19" s="158" t="str">
        <f t="shared" ca="1" si="0"/>
        <v/>
      </c>
    </row>
    <row r="20" spans="1:6" ht="15.75" thickBot="1" x14ac:dyDescent="0.3">
      <c r="A20" s="238"/>
      <c r="B20" s="239"/>
      <c r="C20" s="269"/>
      <c r="D20" s="11" t="s">
        <v>112</v>
      </c>
      <c r="E20" s="12">
        <v>42468</v>
      </c>
      <c r="F20" s="158" t="str">
        <f t="shared" ca="1" si="0"/>
        <v/>
      </c>
    </row>
    <row r="21" spans="1:6" x14ac:dyDescent="0.25">
      <c r="A21" s="73"/>
      <c r="B21" s="73"/>
      <c r="C21" s="267" t="s">
        <v>113</v>
      </c>
      <c r="D21" s="13" t="s">
        <v>111</v>
      </c>
      <c r="E21" s="14">
        <v>42516</v>
      </c>
      <c r="F21" s="158" t="str">
        <f t="shared" ca="1" si="0"/>
        <v/>
      </c>
    </row>
    <row r="22" spans="1:6" x14ac:dyDescent="0.25">
      <c r="A22" s="73"/>
      <c r="B22" s="73"/>
      <c r="C22" s="268"/>
      <c r="D22" s="13" t="s">
        <v>112</v>
      </c>
      <c r="E22" s="14">
        <v>42517</v>
      </c>
      <c r="F22" s="158" t="str">
        <f t="shared" ca="1" si="0"/>
        <v/>
      </c>
    </row>
    <row r="23" spans="1:6" x14ac:dyDescent="0.25">
      <c r="A23" s="73"/>
      <c r="B23" s="73"/>
      <c r="C23" s="268"/>
      <c r="D23" s="13" t="s">
        <v>108</v>
      </c>
      <c r="E23" s="14">
        <v>42520</v>
      </c>
      <c r="F23" s="158" t="str">
        <f t="shared" ca="1" si="0"/>
        <v/>
      </c>
    </row>
    <row r="24" spans="1:6" x14ac:dyDescent="0.25">
      <c r="A24" s="73"/>
      <c r="B24" s="73"/>
      <c r="C24" s="268"/>
      <c r="D24" s="13" t="s">
        <v>109</v>
      </c>
      <c r="E24" s="14">
        <v>42521</v>
      </c>
      <c r="F24" s="158" t="str">
        <f t="shared" ca="1" si="0"/>
        <v/>
      </c>
    </row>
    <row r="25" spans="1:6" ht="15.75" thickBot="1" x14ac:dyDescent="0.3">
      <c r="A25" s="73"/>
      <c r="B25" s="73"/>
      <c r="C25" s="269"/>
      <c r="D25" s="13" t="s">
        <v>110</v>
      </c>
      <c r="E25" s="14">
        <v>42522</v>
      </c>
      <c r="F25" s="158" t="str">
        <f t="shared" ca="1" si="0"/>
        <v/>
      </c>
    </row>
    <row r="26" spans="1:6" x14ac:dyDescent="0.25">
      <c r="A26" s="73"/>
      <c r="B26" s="73"/>
      <c r="C26" s="255" t="s">
        <v>122</v>
      </c>
      <c r="D26" s="11" t="s">
        <v>108</v>
      </c>
      <c r="E26" s="15">
        <v>42548</v>
      </c>
      <c r="F26" s="158" t="str">
        <f t="shared" ca="1" si="0"/>
        <v/>
      </c>
    </row>
    <row r="27" spans="1:6" x14ac:dyDescent="0.25">
      <c r="A27" s="73"/>
      <c r="B27" s="73"/>
      <c r="C27" s="256"/>
      <c r="D27" s="11" t="s">
        <v>109</v>
      </c>
      <c r="E27" s="15">
        <v>42549</v>
      </c>
      <c r="F27" s="158" t="str">
        <f t="shared" ca="1" si="0"/>
        <v/>
      </c>
    </row>
    <row r="28" spans="1:6" x14ac:dyDescent="0.25">
      <c r="A28" s="73"/>
      <c r="B28" s="73"/>
      <c r="C28" s="256"/>
      <c r="D28" s="11" t="s">
        <v>110</v>
      </c>
      <c r="E28" s="15">
        <v>42550</v>
      </c>
      <c r="F28" s="158" t="str">
        <f t="shared" ca="1" si="0"/>
        <v/>
      </c>
    </row>
    <row r="29" spans="1:6" x14ac:dyDescent="0.25">
      <c r="A29" s="73"/>
      <c r="B29" s="73"/>
      <c r="C29" s="256"/>
      <c r="D29" s="11" t="s">
        <v>111</v>
      </c>
      <c r="E29" s="15">
        <v>42551</v>
      </c>
      <c r="F29" s="158" t="str">
        <f t="shared" ca="1" si="0"/>
        <v/>
      </c>
    </row>
    <row r="30" spans="1:6" ht="15.75" thickBot="1" x14ac:dyDescent="0.3">
      <c r="A30" s="73"/>
      <c r="B30" s="73"/>
      <c r="C30" s="257"/>
      <c r="D30" s="11" t="s">
        <v>112</v>
      </c>
      <c r="E30" s="15">
        <v>42552</v>
      </c>
      <c r="F30" s="158" t="str">
        <f t="shared" ca="1" si="0"/>
        <v/>
      </c>
    </row>
    <row r="31" spans="1:6" x14ac:dyDescent="0.25">
      <c r="A31" s="73"/>
      <c r="B31" s="73"/>
      <c r="C31" s="255" t="s">
        <v>123</v>
      </c>
      <c r="D31" s="13" t="s">
        <v>108</v>
      </c>
      <c r="E31" s="16">
        <v>42583</v>
      </c>
      <c r="F31" s="158" t="str">
        <f t="shared" ca="1" si="0"/>
        <v/>
      </c>
    </row>
    <row r="32" spans="1:6" x14ac:dyDescent="0.25">
      <c r="A32" s="73"/>
      <c r="B32" s="73"/>
      <c r="C32" s="256"/>
      <c r="D32" s="13" t="s">
        <v>109</v>
      </c>
      <c r="E32" s="16">
        <v>42584</v>
      </c>
      <c r="F32" s="158" t="str">
        <f t="shared" ca="1" si="0"/>
        <v/>
      </c>
    </row>
    <row r="33" spans="1:6" x14ac:dyDescent="0.25">
      <c r="A33" s="73"/>
      <c r="B33" s="73"/>
      <c r="C33" s="256"/>
      <c r="D33" s="13" t="s">
        <v>110</v>
      </c>
      <c r="E33" s="16">
        <v>42585</v>
      </c>
      <c r="F33" s="158" t="str">
        <f t="shared" ca="1" si="0"/>
        <v/>
      </c>
    </row>
    <row r="34" spans="1:6" x14ac:dyDescent="0.25">
      <c r="A34" s="73"/>
      <c r="B34" s="73"/>
      <c r="C34" s="256"/>
      <c r="D34" s="13" t="s">
        <v>111</v>
      </c>
      <c r="E34" s="16">
        <v>42586</v>
      </c>
      <c r="F34" s="158" t="str">
        <f t="shared" ca="1" si="0"/>
        <v/>
      </c>
    </row>
    <row r="35" spans="1:6" ht="15.75" thickBot="1" x14ac:dyDescent="0.3">
      <c r="A35" s="73"/>
      <c r="B35" s="73"/>
      <c r="C35" s="257"/>
      <c r="D35" s="13" t="s">
        <v>112</v>
      </c>
      <c r="E35" s="16">
        <v>42587</v>
      </c>
      <c r="F35" s="158" t="str">
        <f t="shared" ca="1" si="0"/>
        <v/>
      </c>
    </row>
    <row r="36" spans="1:6" x14ac:dyDescent="0.25">
      <c r="A36" s="73"/>
      <c r="B36" s="73"/>
      <c r="C36" s="255" t="s">
        <v>114</v>
      </c>
      <c r="D36" s="11" t="s">
        <v>111</v>
      </c>
      <c r="E36" s="15">
        <v>42635</v>
      </c>
      <c r="F36" s="158">
        <f t="shared" ca="1" si="0"/>
        <v>30</v>
      </c>
    </row>
    <row r="37" spans="1:6" x14ac:dyDescent="0.25">
      <c r="A37" s="73"/>
      <c r="B37" s="73"/>
      <c r="C37" s="256"/>
      <c r="D37" s="11" t="s">
        <v>112</v>
      </c>
      <c r="E37" s="15">
        <v>42636</v>
      </c>
      <c r="F37" s="158">
        <f t="shared" ca="1" si="0"/>
        <v>31</v>
      </c>
    </row>
    <row r="38" spans="1:6" x14ac:dyDescent="0.25">
      <c r="A38" s="73"/>
      <c r="B38" s="73"/>
      <c r="C38" s="256"/>
      <c r="D38" s="11" t="s">
        <v>108</v>
      </c>
      <c r="E38" s="15">
        <v>42639</v>
      </c>
      <c r="F38" s="158">
        <f t="shared" ca="1" si="0"/>
        <v>34</v>
      </c>
    </row>
    <row r="39" spans="1:6" x14ac:dyDescent="0.25">
      <c r="A39" s="73"/>
      <c r="B39" s="73"/>
      <c r="C39" s="256"/>
      <c r="D39" s="11" t="s">
        <v>109</v>
      </c>
      <c r="E39" s="15">
        <v>42640</v>
      </c>
      <c r="F39" s="158">
        <f t="shared" ca="1" si="0"/>
        <v>35</v>
      </c>
    </row>
    <row r="40" spans="1:6" ht="15.75" thickBot="1" x14ac:dyDescent="0.3">
      <c r="A40" s="73"/>
      <c r="B40" s="73"/>
      <c r="C40" s="257"/>
      <c r="D40" s="11" t="s">
        <v>110</v>
      </c>
      <c r="E40" s="15">
        <v>42641</v>
      </c>
      <c r="F40" s="158">
        <f t="shared" ca="1" si="0"/>
        <v>36</v>
      </c>
    </row>
    <row r="41" spans="1:6" x14ac:dyDescent="0.25">
      <c r="A41" s="73"/>
      <c r="B41" s="73"/>
      <c r="C41" s="258" t="s">
        <v>115</v>
      </c>
      <c r="D41" s="13" t="s">
        <v>108</v>
      </c>
      <c r="E41" s="16">
        <v>42674</v>
      </c>
      <c r="F41" s="158">
        <f t="shared" ca="1" si="0"/>
        <v>69</v>
      </c>
    </row>
    <row r="42" spans="1:6" x14ac:dyDescent="0.25">
      <c r="A42" s="73"/>
      <c r="B42" s="73"/>
      <c r="C42" s="259"/>
      <c r="D42" s="13" t="s">
        <v>109</v>
      </c>
      <c r="E42" s="16">
        <v>42675</v>
      </c>
      <c r="F42" s="158">
        <f t="shared" ca="1" si="0"/>
        <v>70</v>
      </c>
    </row>
    <row r="43" spans="1:6" x14ac:dyDescent="0.25">
      <c r="A43" s="73"/>
      <c r="B43" s="73"/>
      <c r="C43" s="259"/>
      <c r="D43" s="13" t="s">
        <v>110</v>
      </c>
      <c r="E43" s="16">
        <v>42676</v>
      </c>
      <c r="F43" s="158">
        <f t="shared" ca="1" si="0"/>
        <v>71</v>
      </c>
    </row>
    <row r="44" spans="1:6" x14ac:dyDescent="0.25">
      <c r="A44" s="73"/>
      <c r="B44" s="73"/>
      <c r="C44" s="259"/>
      <c r="D44" s="13" t="s">
        <v>111</v>
      </c>
      <c r="E44" s="16">
        <v>42677</v>
      </c>
      <c r="F44" s="158">
        <f t="shared" ca="1" si="0"/>
        <v>72</v>
      </c>
    </row>
    <row r="45" spans="1:6" ht="15.75" thickBot="1" x14ac:dyDescent="0.3">
      <c r="A45" s="73"/>
      <c r="B45" s="73"/>
      <c r="C45" s="260"/>
      <c r="D45" s="13" t="s">
        <v>112</v>
      </c>
      <c r="E45" s="16">
        <v>42678</v>
      </c>
      <c r="F45" s="158">
        <f t="shared" ca="1" si="0"/>
        <v>73</v>
      </c>
    </row>
    <row r="46" spans="1:6" x14ac:dyDescent="0.25">
      <c r="A46" s="73"/>
      <c r="B46" s="73"/>
      <c r="C46" s="255" t="s">
        <v>116</v>
      </c>
      <c r="D46" s="11" t="s">
        <v>108</v>
      </c>
      <c r="E46" s="15">
        <v>42695</v>
      </c>
      <c r="F46" s="158">
        <f t="shared" ca="1" si="0"/>
        <v>90</v>
      </c>
    </row>
    <row r="47" spans="1:6" x14ac:dyDescent="0.25">
      <c r="A47" s="73"/>
      <c r="B47" s="73"/>
      <c r="C47" s="256"/>
      <c r="D47" s="11" t="s">
        <v>109</v>
      </c>
      <c r="E47" s="15">
        <v>42696</v>
      </c>
      <c r="F47" s="158">
        <f t="shared" ca="1" si="0"/>
        <v>91</v>
      </c>
    </row>
    <row r="48" spans="1:6" x14ac:dyDescent="0.25">
      <c r="A48" s="73"/>
      <c r="B48" s="73"/>
      <c r="C48" s="256"/>
      <c r="D48" s="11" t="s">
        <v>110</v>
      </c>
      <c r="E48" s="15">
        <v>42697</v>
      </c>
      <c r="F48" s="158">
        <f t="shared" ca="1" si="0"/>
        <v>92</v>
      </c>
    </row>
    <row r="49" spans="1:6" x14ac:dyDescent="0.25">
      <c r="A49" s="73"/>
      <c r="B49" s="73"/>
      <c r="C49" s="256"/>
      <c r="D49" s="11" t="s">
        <v>111</v>
      </c>
      <c r="E49" s="15">
        <v>42698</v>
      </c>
      <c r="F49" s="158">
        <f t="shared" ca="1" si="0"/>
        <v>93</v>
      </c>
    </row>
    <row r="50" spans="1:6" ht="15.75" thickBot="1" x14ac:dyDescent="0.3">
      <c r="A50" s="73"/>
      <c r="B50" s="73"/>
      <c r="C50" s="257"/>
      <c r="D50" s="11" t="s">
        <v>112</v>
      </c>
      <c r="E50" s="15">
        <v>42699</v>
      </c>
      <c r="F50" s="158">
        <f t="shared" ca="1" si="0"/>
        <v>94</v>
      </c>
    </row>
    <row r="51" spans="1:6" x14ac:dyDescent="0.25">
      <c r="A51" s="73"/>
      <c r="B51" s="73"/>
      <c r="C51" s="255" t="s">
        <v>117</v>
      </c>
      <c r="D51" s="13" t="s">
        <v>108</v>
      </c>
      <c r="E51" s="16">
        <v>42716</v>
      </c>
      <c r="F51" s="158">
        <f ca="1">IF(E51-TODAY()&gt;0,E51-TODAY(),"")</f>
        <v>111</v>
      </c>
    </row>
    <row r="52" spans="1:6" x14ac:dyDescent="0.25">
      <c r="A52" s="73"/>
      <c r="B52" s="73"/>
      <c r="C52" s="256"/>
      <c r="D52" s="13" t="s">
        <v>109</v>
      </c>
      <c r="E52" s="16">
        <v>42717</v>
      </c>
      <c r="F52" s="158">
        <f t="shared" ref="F52:F75" ca="1" si="1">IF(E52-TODAY()&gt;0,E52-TODAY(),"")</f>
        <v>112</v>
      </c>
    </row>
    <row r="53" spans="1:6" x14ac:dyDescent="0.25">
      <c r="A53" s="73"/>
      <c r="B53" s="73"/>
      <c r="C53" s="256"/>
      <c r="D53" s="13" t="s">
        <v>110</v>
      </c>
      <c r="E53" s="16">
        <v>42718</v>
      </c>
      <c r="F53" s="158">
        <f t="shared" ca="1" si="1"/>
        <v>113</v>
      </c>
    </row>
    <row r="54" spans="1:6" x14ac:dyDescent="0.25">
      <c r="A54" s="73"/>
      <c r="B54" s="73"/>
      <c r="C54" s="256"/>
      <c r="D54" s="13" t="s">
        <v>111</v>
      </c>
      <c r="E54" s="16">
        <v>42719</v>
      </c>
      <c r="F54" s="158">
        <f t="shared" ca="1" si="1"/>
        <v>114</v>
      </c>
    </row>
    <row r="55" spans="1:6" ht="15.75" thickBot="1" x14ac:dyDescent="0.3">
      <c r="A55" s="73"/>
      <c r="B55" s="73"/>
      <c r="C55" s="257"/>
      <c r="D55" s="13" t="s">
        <v>112</v>
      </c>
      <c r="E55" s="16">
        <v>42720</v>
      </c>
      <c r="F55" s="158">
        <f t="shared" ca="1" si="1"/>
        <v>115</v>
      </c>
    </row>
    <row r="56" spans="1:6" x14ac:dyDescent="0.25">
      <c r="A56" s="73"/>
      <c r="B56" s="73"/>
      <c r="C56" s="255" t="s">
        <v>118</v>
      </c>
      <c r="D56" s="11" t="s">
        <v>108</v>
      </c>
      <c r="E56" s="15">
        <v>42779</v>
      </c>
      <c r="F56" s="158">
        <f t="shared" ca="1" si="1"/>
        <v>174</v>
      </c>
    </row>
    <row r="57" spans="1:6" x14ac:dyDescent="0.25">
      <c r="A57" s="73"/>
      <c r="B57" s="73"/>
      <c r="C57" s="256"/>
      <c r="D57" s="11" t="s">
        <v>109</v>
      </c>
      <c r="E57" s="15">
        <v>42780</v>
      </c>
      <c r="F57" s="158">
        <f t="shared" ca="1" si="1"/>
        <v>175</v>
      </c>
    </row>
    <row r="58" spans="1:6" x14ac:dyDescent="0.25">
      <c r="A58" s="73"/>
      <c r="B58" s="73"/>
      <c r="C58" s="256"/>
      <c r="D58" s="11" t="s">
        <v>110</v>
      </c>
      <c r="E58" s="15">
        <v>42781</v>
      </c>
      <c r="F58" s="158">
        <f t="shared" ca="1" si="1"/>
        <v>176</v>
      </c>
    </row>
    <row r="59" spans="1:6" x14ac:dyDescent="0.25">
      <c r="A59" s="73"/>
      <c r="B59" s="73"/>
      <c r="C59" s="256"/>
      <c r="D59" s="11" t="s">
        <v>111</v>
      </c>
      <c r="E59" s="15">
        <v>42782</v>
      </c>
      <c r="F59" s="158">
        <f t="shared" ca="1" si="1"/>
        <v>177</v>
      </c>
    </row>
    <row r="60" spans="1:6" ht="15.75" thickBot="1" x14ac:dyDescent="0.3">
      <c r="A60" s="73"/>
      <c r="B60" s="73"/>
      <c r="C60" s="257"/>
      <c r="D60" s="11" t="s">
        <v>112</v>
      </c>
      <c r="E60" s="15">
        <v>42783</v>
      </c>
      <c r="F60" s="158">
        <f t="shared" ca="1" si="1"/>
        <v>178</v>
      </c>
    </row>
    <row r="61" spans="1:6" x14ac:dyDescent="0.25">
      <c r="A61" s="73"/>
      <c r="B61" s="73"/>
      <c r="C61" s="255" t="s">
        <v>119</v>
      </c>
      <c r="D61" s="13" t="s">
        <v>108</v>
      </c>
      <c r="E61" s="16">
        <v>42786</v>
      </c>
      <c r="F61" s="158">
        <f t="shared" ca="1" si="1"/>
        <v>181</v>
      </c>
    </row>
    <row r="62" spans="1:6" x14ac:dyDescent="0.25">
      <c r="A62" s="73"/>
      <c r="B62" s="73"/>
      <c r="C62" s="256"/>
      <c r="D62" s="13" t="s">
        <v>109</v>
      </c>
      <c r="E62" s="16">
        <v>42787</v>
      </c>
      <c r="F62" s="158">
        <f t="shared" ca="1" si="1"/>
        <v>182</v>
      </c>
    </row>
    <row r="63" spans="1:6" x14ac:dyDescent="0.25">
      <c r="A63" s="73"/>
      <c r="B63" s="73"/>
      <c r="C63" s="256"/>
      <c r="D63" s="13" t="s">
        <v>110</v>
      </c>
      <c r="E63" s="16">
        <v>42788</v>
      </c>
      <c r="F63" s="158">
        <f t="shared" ca="1" si="1"/>
        <v>183</v>
      </c>
    </row>
    <row r="64" spans="1:6" x14ac:dyDescent="0.25">
      <c r="A64" s="73"/>
      <c r="B64" s="73"/>
      <c r="C64" s="256"/>
      <c r="D64" s="13" t="s">
        <v>111</v>
      </c>
      <c r="E64" s="16">
        <v>42789</v>
      </c>
      <c r="F64" s="158">
        <f t="shared" ca="1" si="1"/>
        <v>184</v>
      </c>
    </row>
    <row r="65" spans="1:6" ht="15.75" thickBot="1" x14ac:dyDescent="0.3">
      <c r="A65" s="73"/>
      <c r="B65" s="73"/>
      <c r="C65" s="257"/>
      <c r="D65" s="13" t="s">
        <v>112</v>
      </c>
      <c r="E65" s="16">
        <v>42790</v>
      </c>
      <c r="F65" s="158">
        <f t="shared" ca="1" si="1"/>
        <v>185</v>
      </c>
    </row>
    <row r="66" spans="1:6" x14ac:dyDescent="0.25">
      <c r="A66" s="73"/>
      <c r="B66" s="73"/>
      <c r="C66" s="255" t="s">
        <v>120</v>
      </c>
      <c r="D66" s="11" t="s">
        <v>108</v>
      </c>
      <c r="E66" s="15">
        <v>42800</v>
      </c>
      <c r="F66" s="158">
        <f t="shared" ca="1" si="1"/>
        <v>195</v>
      </c>
    </row>
    <row r="67" spans="1:6" x14ac:dyDescent="0.25">
      <c r="A67" s="73"/>
      <c r="B67" s="73"/>
      <c r="C67" s="256"/>
      <c r="D67" s="11" t="s">
        <v>109</v>
      </c>
      <c r="E67" s="15">
        <v>42801</v>
      </c>
      <c r="F67" s="158">
        <f t="shared" ca="1" si="1"/>
        <v>196</v>
      </c>
    </row>
    <row r="68" spans="1:6" x14ac:dyDescent="0.25">
      <c r="A68" s="73"/>
      <c r="B68" s="73"/>
      <c r="C68" s="256"/>
      <c r="D68" s="11" t="s">
        <v>110</v>
      </c>
      <c r="E68" s="15">
        <v>42802</v>
      </c>
      <c r="F68" s="158">
        <f t="shared" ca="1" si="1"/>
        <v>197</v>
      </c>
    </row>
    <row r="69" spans="1:6" x14ac:dyDescent="0.25">
      <c r="A69" s="73"/>
      <c r="B69" s="73"/>
      <c r="C69" s="256"/>
      <c r="D69" s="11" t="s">
        <v>111</v>
      </c>
      <c r="E69" s="15">
        <v>42803</v>
      </c>
      <c r="F69" s="158">
        <f t="shared" ca="1" si="1"/>
        <v>198</v>
      </c>
    </row>
    <row r="70" spans="1:6" ht="15.75" thickBot="1" x14ac:dyDescent="0.3">
      <c r="A70" s="73"/>
      <c r="B70" s="73"/>
      <c r="C70" s="257"/>
      <c r="D70" s="11" t="s">
        <v>112</v>
      </c>
      <c r="E70" s="15">
        <v>42804</v>
      </c>
      <c r="F70" s="158">
        <f t="shared" ca="1" si="1"/>
        <v>199</v>
      </c>
    </row>
    <row r="71" spans="1:6" x14ac:dyDescent="0.25">
      <c r="A71" s="73"/>
      <c r="B71" s="73"/>
      <c r="C71" s="255" t="s">
        <v>121</v>
      </c>
      <c r="D71" s="13" t="s">
        <v>108</v>
      </c>
      <c r="E71" s="16">
        <v>42807</v>
      </c>
      <c r="F71" s="158">
        <f t="shared" ca="1" si="1"/>
        <v>202</v>
      </c>
    </row>
    <row r="72" spans="1:6" x14ac:dyDescent="0.25">
      <c r="A72" s="73"/>
      <c r="B72" s="73"/>
      <c r="C72" s="256"/>
      <c r="D72" s="13" t="s">
        <v>109</v>
      </c>
      <c r="E72" s="16">
        <v>42808</v>
      </c>
      <c r="F72" s="158">
        <f t="shared" ca="1" si="1"/>
        <v>203</v>
      </c>
    </row>
    <row r="73" spans="1:6" x14ac:dyDescent="0.25">
      <c r="A73" s="73"/>
      <c r="B73" s="73"/>
      <c r="C73" s="256"/>
      <c r="D73" s="13" t="s">
        <v>110</v>
      </c>
      <c r="E73" s="16">
        <v>42809</v>
      </c>
      <c r="F73" s="158">
        <f t="shared" ca="1" si="1"/>
        <v>204</v>
      </c>
    </row>
    <row r="74" spans="1:6" x14ac:dyDescent="0.25">
      <c r="A74" s="73"/>
      <c r="B74" s="73"/>
      <c r="C74" s="256"/>
      <c r="D74" s="13" t="s">
        <v>111</v>
      </c>
      <c r="E74" s="16">
        <v>42810</v>
      </c>
      <c r="F74" s="158">
        <f t="shared" ca="1" si="1"/>
        <v>205</v>
      </c>
    </row>
    <row r="75" spans="1:6" ht="15.75" thickBot="1" x14ac:dyDescent="0.3">
      <c r="A75" s="73"/>
      <c r="B75" s="73"/>
      <c r="C75" s="257"/>
      <c r="D75" s="13" t="s">
        <v>112</v>
      </c>
      <c r="E75" s="16">
        <v>42811</v>
      </c>
      <c r="F75" s="158">
        <f t="shared" ca="1" si="1"/>
        <v>206</v>
      </c>
    </row>
  </sheetData>
  <sheetProtection password="CC23" sheet="1" objects="1" scenarios="1"/>
  <mergeCells count="14">
    <mergeCell ref="C56:C60"/>
    <mergeCell ref="C61:C65"/>
    <mergeCell ref="C66:C70"/>
    <mergeCell ref="C71:C75"/>
    <mergeCell ref="C46:C50"/>
    <mergeCell ref="C31:C35"/>
    <mergeCell ref="C36:C40"/>
    <mergeCell ref="C41:C45"/>
    <mergeCell ref="C51:C55"/>
    <mergeCell ref="B11:E12"/>
    <mergeCell ref="A15:B20"/>
    <mergeCell ref="C16:C20"/>
    <mergeCell ref="C21:C25"/>
    <mergeCell ref="C26:C30"/>
  </mergeCells>
  <conditionalFormatting sqref="F16:F75">
    <cfRule type="colorScale" priority="89">
      <colorScale>
        <cfvo type="min"/>
        <cfvo type="percentile" val="50"/>
        <cfvo type="max"/>
        <color rgb="FFF8696B"/>
        <color rgb="FFFFEB84"/>
        <color rgb="FF63BE7B"/>
      </colorScale>
    </cfRule>
    <cfRule type="cellIs" dxfId="0" priority="90" operator="lessThan">
      <formula>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Materias</vt:lpstr>
      <vt:lpstr>Notas</vt:lpstr>
      <vt:lpstr>Turnos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 oro</dc:creator>
  <cp:lastModifiedBy>guillermodlr</cp:lastModifiedBy>
  <dcterms:created xsi:type="dcterms:W3CDTF">2016-06-12T18:27:38Z</dcterms:created>
  <dcterms:modified xsi:type="dcterms:W3CDTF">2016-08-23T18:34:11Z</dcterms:modified>
</cp:coreProperties>
</file>